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450" firstSheet="6" activeTab="6"/>
  </bookViews>
  <sheets>
    <sheet name="т1. т1. поставки детская вакц" sheetId="1" state="hidden" r:id="rId1"/>
    <sheet name="т2. т2.поставки взрослая вакц" sheetId="2" state="hidden" r:id="rId2"/>
    <sheet name="т3. т3. Ход иммунизации " sheetId="3" state="hidden" r:id="rId3"/>
    <sheet name="раб.таб.взр." sheetId="7" state="hidden" r:id="rId4"/>
    <sheet name="раб.таб.дети" sheetId="8" state="hidden" r:id="rId5"/>
    <sheet name="ранж (2)" sheetId="9" state="hidden" r:id="rId6"/>
    <sheet name="ранж (4)" sheetId="12" r:id="rId7"/>
    <sheet name="Лист1" sheetId="10" state="hidden" r:id="rId8"/>
  </sheets>
  <definedNames>
    <definedName name="_xlnm._FilterDatabase" localSheetId="5" hidden="1">'ранж (2)'!$A$4:$F$4</definedName>
    <definedName name="_xlnm._FilterDatabase" localSheetId="6" hidden="1">'ранж (4)'!$A$4:$C$4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9" l="1"/>
  <c r="J6" i="10" l="1"/>
  <c r="U94" i="2"/>
  <c r="X92" i="2"/>
  <c r="AC6" i="2" l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5" i="2"/>
  <c r="AB30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C89" i="1" s="1"/>
  <c r="AB5" i="1"/>
  <c r="X92" i="1"/>
  <c r="J89" i="3" l="1"/>
  <c r="J90" i="3"/>
  <c r="X89" i="1" l="1"/>
  <c r="Z89" i="1" s="1"/>
  <c r="C3" i="9" l="1"/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L90" i="1" l="1"/>
  <c r="M90" i="1"/>
  <c r="N90" i="1"/>
  <c r="O90" i="1"/>
  <c r="P90" i="1"/>
  <c r="Q90" i="1"/>
  <c r="R90" i="1"/>
  <c r="S90" i="1"/>
  <c r="T90" i="1"/>
  <c r="U90" i="1"/>
  <c r="V90" i="1"/>
  <c r="W90" i="1"/>
  <c r="X5" i="2" l="1"/>
  <c r="Y5" i="2" s="1"/>
  <c r="X6" i="2"/>
  <c r="Y6" i="2" s="1"/>
  <c r="F90" i="2"/>
  <c r="X9" i="2" l="1"/>
  <c r="Y9" i="2" s="1"/>
  <c r="AD9" i="2"/>
  <c r="X10" i="2"/>
  <c r="Y10" i="2" s="1"/>
  <c r="AD10" i="2"/>
  <c r="X11" i="2"/>
  <c r="Y11" i="2" s="1"/>
  <c r="AD11" i="2"/>
  <c r="X12" i="2"/>
  <c r="Y12" i="2" s="1"/>
  <c r="AD12" i="2"/>
  <c r="X13" i="2"/>
  <c r="Y13" i="2" s="1"/>
  <c r="AD13" i="2"/>
  <c r="C90" i="2" l="1"/>
  <c r="D90" i="2"/>
  <c r="E90" i="2"/>
  <c r="G90" i="2"/>
  <c r="H90" i="2"/>
  <c r="I90" i="2"/>
  <c r="J90" i="2"/>
  <c r="K90" i="2"/>
  <c r="B90" i="2"/>
  <c r="K90" i="1" l="1"/>
  <c r="H90" i="1"/>
  <c r="I90" i="1"/>
  <c r="J90" i="1"/>
  <c r="J94" i="1" s="1"/>
  <c r="G90" i="1"/>
  <c r="E90" i="1"/>
  <c r="F90" i="1"/>
  <c r="C90" i="1"/>
  <c r="D90" i="1"/>
  <c r="B90" i="1"/>
  <c r="Y90" i="1" l="1"/>
  <c r="X5" i="1" l="1"/>
  <c r="Z5" i="1" s="1"/>
  <c r="X7" i="2" l="1"/>
  <c r="Y7" i="2" s="1"/>
  <c r="X8" i="2"/>
  <c r="Y8" i="2" s="1"/>
  <c r="X14" i="2"/>
  <c r="Y14" i="2" s="1"/>
  <c r="X15" i="2"/>
  <c r="Y15" i="2" s="1"/>
  <c r="X16" i="2"/>
  <c r="Y16" i="2" s="1"/>
  <c r="X17" i="2"/>
  <c r="Y17" i="2" s="1"/>
  <c r="X18" i="2"/>
  <c r="Y18" i="2" s="1"/>
  <c r="X19" i="2"/>
  <c r="Y19" i="2" s="1"/>
  <c r="X20" i="2"/>
  <c r="Y20" i="2" s="1"/>
  <c r="X21" i="2"/>
  <c r="Y21" i="2" s="1"/>
  <c r="X22" i="2"/>
  <c r="Y22" i="2" s="1"/>
  <c r="X23" i="2"/>
  <c r="Y23" i="2" s="1"/>
  <c r="X24" i="2"/>
  <c r="Y24" i="2" s="1"/>
  <c r="X25" i="2"/>
  <c r="Y25" i="2" s="1"/>
  <c r="X26" i="2"/>
  <c r="Y26" i="2" s="1"/>
  <c r="X27" i="2"/>
  <c r="Y27" i="2" s="1"/>
  <c r="X28" i="2"/>
  <c r="Y28" i="2" s="1"/>
  <c r="X29" i="2"/>
  <c r="Y29" i="2" s="1"/>
  <c r="X30" i="2"/>
  <c r="Y30" i="2" s="1"/>
  <c r="X31" i="2"/>
  <c r="Y31" i="2" s="1"/>
  <c r="X32" i="2"/>
  <c r="Y32" i="2" s="1"/>
  <c r="X33" i="2"/>
  <c r="Y33" i="2" s="1"/>
  <c r="X34" i="2"/>
  <c r="Y34" i="2" s="1"/>
  <c r="X35" i="2"/>
  <c r="Y35" i="2" s="1"/>
  <c r="X36" i="2"/>
  <c r="Y36" i="2" s="1"/>
  <c r="X37" i="2"/>
  <c r="Y37" i="2" s="1"/>
  <c r="X38" i="2"/>
  <c r="Y38" i="2" s="1"/>
  <c r="X39" i="2"/>
  <c r="Y39" i="2" s="1"/>
  <c r="X40" i="2"/>
  <c r="Y40" i="2" s="1"/>
  <c r="X41" i="2"/>
  <c r="Y41" i="2" s="1"/>
  <c r="X42" i="2"/>
  <c r="Y42" i="2" s="1"/>
  <c r="X43" i="2"/>
  <c r="Y43" i="2" s="1"/>
  <c r="X44" i="2"/>
  <c r="Y44" i="2" s="1"/>
  <c r="X45" i="2"/>
  <c r="Y45" i="2" s="1"/>
  <c r="X46" i="2"/>
  <c r="Y46" i="2" s="1"/>
  <c r="X47" i="2"/>
  <c r="Y47" i="2" s="1"/>
  <c r="X48" i="2"/>
  <c r="Y48" i="2" s="1"/>
  <c r="X49" i="2"/>
  <c r="Y49" i="2" s="1"/>
  <c r="X50" i="2"/>
  <c r="Y50" i="2" s="1"/>
  <c r="X51" i="2"/>
  <c r="Y51" i="2" s="1"/>
  <c r="X52" i="2"/>
  <c r="Y52" i="2" s="1"/>
  <c r="X53" i="2"/>
  <c r="Y53" i="2" s="1"/>
  <c r="X54" i="2"/>
  <c r="Y54" i="2" s="1"/>
  <c r="X55" i="2"/>
  <c r="Y55" i="2" s="1"/>
  <c r="X56" i="2"/>
  <c r="Y56" i="2" s="1"/>
  <c r="X57" i="2"/>
  <c r="Y57" i="2" s="1"/>
  <c r="X58" i="2"/>
  <c r="Y58" i="2" s="1"/>
  <c r="X59" i="2"/>
  <c r="Y59" i="2" s="1"/>
  <c r="X60" i="2"/>
  <c r="Y60" i="2" s="1"/>
  <c r="X61" i="2"/>
  <c r="Y61" i="2" s="1"/>
  <c r="X62" i="2"/>
  <c r="Y62" i="2" s="1"/>
  <c r="X63" i="2"/>
  <c r="Y63" i="2" s="1"/>
  <c r="X64" i="2"/>
  <c r="Y64" i="2" s="1"/>
  <c r="X65" i="2"/>
  <c r="Y65" i="2" s="1"/>
  <c r="X66" i="2"/>
  <c r="Y66" i="2" s="1"/>
  <c r="X67" i="2"/>
  <c r="Y67" i="2" s="1"/>
  <c r="X68" i="2"/>
  <c r="Y68" i="2" s="1"/>
  <c r="X69" i="2"/>
  <c r="Y69" i="2" s="1"/>
  <c r="X70" i="2"/>
  <c r="Y70" i="2" s="1"/>
  <c r="X71" i="2"/>
  <c r="Y71" i="2" s="1"/>
  <c r="X72" i="2"/>
  <c r="Y72" i="2" s="1"/>
  <c r="X73" i="2"/>
  <c r="Y73" i="2" s="1"/>
  <c r="X74" i="2"/>
  <c r="Y74" i="2" s="1"/>
  <c r="X75" i="2"/>
  <c r="Y75" i="2" s="1"/>
  <c r="X76" i="2"/>
  <c r="Y76" i="2" s="1"/>
  <c r="X77" i="2"/>
  <c r="Y77" i="2" s="1"/>
  <c r="X78" i="2"/>
  <c r="Y78" i="2" s="1"/>
  <c r="X79" i="2"/>
  <c r="Y79" i="2" s="1"/>
  <c r="X80" i="2"/>
  <c r="Y80" i="2" s="1"/>
  <c r="X81" i="2"/>
  <c r="Y81" i="2" s="1"/>
  <c r="X82" i="2"/>
  <c r="Y82" i="2" s="1"/>
  <c r="X83" i="2"/>
  <c r="Y83" i="2" s="1"/>
  <c r="X84" i="2"/>
  <c r="Y84" i="2" s="1"/>
  <c r="X85" i="2"/>
  <c r="Y85" i="2" s="1"/>
  <c r="X86" i="2"/>
  <c r="Y86" i="2" s="1"/>
  <c r="X87" i="2"/>
  <c r="Y87" i="2" s="1"/>
  <c r="X88" i="2"/>
  <c r="Y88" i="2" s="1"/>
  <c r="X89" i="2"/>
  <c r="Y89" i="2" s="1"/>
  <c r="X6" i="1"/>
  <c r="Z6" i="1" s="1"/>
  <c r="X7" i="1"/>
  <c r="Z7" i="1" s="1"/>
  <c r="X8" i="1"/>
  <c r="Z8" i="1" s="1"/>
  <c r="X9" i="1"/>
  <c r="Z9" i="1" s="1"/>
  <c r="X10" i="1"/>
  <c r="Z10" i="1" s="1"/>
  <c r="X11" i="1"/>
  <c r="Z11" i="1" s="1"/>
  <c r="X12" i="1"/>
  <c r="Z12" i="1" s="1"/>
  <c r="X13" i="1"/>
  <c r="Z13" i="1" s="1"/>
  <c r="X14" i="1"/>
  <c r="Z14" i="1" s="1"/>
  <c r="X15" i="1"/>
  <c r="Z15" i="1" s="1"/>
  <c r="X16" i="1"/>
  <c r="Z16" i="1" s="1"/>
  <c r="X17" i="1"/>
  <c r="Z17" i="1" s="1"/>
  <c r="X18" i="1"/>
  <c r="Z18" i="1" s="1"/>
  <c r="X19" i="1"/>
  <c r="Z19" i="1" s="1"/>
  <c r="X20" i="1"/>
  <c r="Z20" i="1" s="1"/>
  <c r="X21" i="1"/>
  <c r="Z21" i="1" s="1"/>
  <c r="X22" i="1"/>
  <c r="Z22" i="1" s="1"/>
  <c r="X23" i="1"/>
  <c r="Z23" i="1" s="1"/>
  <c r="X24" i="1"/>
  <c r="Z24" i="1" s="1"/>
  <c r="X25" i="1"/>
  <c r="Z25" i="1" s="1"/>
  <c r="X26" i="1"/>
  <c r="Z26" i="1" s="1"/>
  <c r="X27" i="1"/>
  <c r="Z27" i="1" s="1"/>
  <c r="X28" i="1"/>
  <c r="Z28" i="1" s="1"/>
  <c r="X29" i="1"/>
  <c r="Z29" i="1" s="1"/>
  <c r="X30" i="1"/>
  <c r="Z30" i="1" s="1"/>
  <c r="X31" i="1"/>
  <c r="Z31" i="1" s="1"/>
  <c r="X32" i="1"/>
  <c r="Z32" i="1" s="1"/>
  <c r="X33" i="1"/>
  <c r="Z33" i="1" s="1"/>
  <c r="X34" i="1"/>
  <c r="Z34" i="1" s="1"/>
  <c r="X35" i="1"/>
  <c r="Z35" i="1" s="1"/>
  <c r="X36" i="1"/>
  <c r="Z36" i="1" s="1"/>
  <c r="X37" i="1"/>
  <c r="Z37" i="1" s="1"/>
  <c r="X38" i="1"/>
  <c r="Z38" i="1" s="1"/>
  <c r="X39" i="1"/>
  <c r="Z39" i="1" s="1"/>
  <c r="X40" i="1"/>
  <c r="Z40" i="1" s="1"/>
  <c r="X41" i="1"/>
  <c r="Z41" i="1" s="1"/>
  <c r="X42" i="1"/>
  <c r="Z42" i="1" s="1"/>
  <c r="X43" i="1"/>
  <c r="Z43" i="1" s="1"/>
  <c r="X44" i="1"/>
  <c r="Z44" i="1" s="1"/>
  <c r="X45" i="1"/>
  <c r="Z45" i="1" s="1"/>
  <c r="X46" i="1"/>
  <c r="Z46" i="1" s="1"/>
  <c r="X47" i="1"/>
  <c r="Z47" i="1" s="1"/>
  <c r="X48" i="1"/>
  <c r="Z48" i="1" s="1"/>
  <c r="X49" i="1"/>
  <c r="Z49" i="1" s="1"/>
  <c r="X50" i="1"/>
  <c r="Z50" i="1" s="1"/>
  <c r="X51" i="1"/>
  <c r="Z51" i="1" s="1"/>
  <c r="X52" i="1"/>
  <c r="Z52" i="1" s="1"/>
  <c r="X53" i="1"/>
  <c r="Z53" i="1" s="1"/>
  <c r="X54" i="1"/>
  <c r="Z54" i="1" s="1"/>
  <c r="X55" i="1"/>
  <c r="Z55" i="1" s="1"/>
  <c r="X56" i="1"/>
  <c r="Z56" i="1" s="1"/>
  <c r="X57" i="1"/>
  <c r="Z57" i="1" s="1"/>
  <c r="X58" i="1"/>
  <c r="Z58" i="1" s="1"/>
  <c r="X59" i="1"/>
  <c r="Z59" i="1" s="1"/>
  <c r="X60" i="1"/>
  <c r="Z60" i="1" s="1"/>
  <c r="X61" i="1"/>
  <c r="Z61" i="1" s="1"/>
  <c r="X62" i="1"/>
  <c r="Z62" i="1" s="1"/>
  <c r="X63" i="1"/>
  <c r="Z63" i="1" s="1"/>
  <c r="X64" i="1"/>
  <c r="Z64" i="1" s="1"/>
  <c r="X65" i="1"/>
  <c r="Z65" i="1" s="1"/>
  <c r="X66" i="1"/>
  <c r="Z66" i="1" s="1"/>
  <c r="X67" i="1"/>
  <c r="Z67" i="1" s="1"/>
  <c r="X68" i="1"/>
  <c r="Z68" i="1" s="1"/>
  <c r="X69" i="1"/>
  <c r="Z69" i="1" s="1"/>
  <c r="X70" i="1"/>
  <c r="Z70" i="1" s="1"/>
  <c r="X71" i="1"/>
  <c r="Z71" i="1" s="1"/>
  <c r="X72" i="1"/>
  <c r="Z72" i="1" s="1"/>
  <c r="X73" i="1"/>
  <c r="Z73" i="1" s="1"/>
  <c r="X74" i="1"/>
  <c r="Z74" i="1" s="1"/>
  <c r="X75" i="1"/>
  <c r="Z75" i="1" s="1"/>
  <c r="X76" i="1"/>
  <c r="Z76" i="1" s="1"/>
  <c r="X77" i="1"/>
  <c r="Z77" i="1" s="1"/>
  <c r="X78" i="1"/>
  <c r="Z78" i="1" s="1"/>
  <c r="X79" i="1"/>
  <c r="Z79" i="1" s="1"/>
  <c r="X80" i="1"/>
  <c r="Z80" i="1" s="1"/>
  <c r="X81" i="1"/>
  <c r="Z81" i="1" s="1"/>
  <c r="X82" i="1"/>
  <c r="Z82" i="1" s="1"/>
  <c r="X83" i="1"/>
  <c r="Z83" i="1" s="1"/>
  <c r="X84" i="1"/>
  <c r="Z84" i="1" s="1"/>
  <c r="X85" i="1"/>
  <c r="Z85" i="1" s="1"/>
  <c r="X86" i="1"/>
  <c r="Z86" i="1" s="1"/>
  <c r="X87" i="1"/>
  <c r="Z87" i="1" s="1"/>
  <c r="X88" i="1"/>
  <c r="Z88" i="1" s="1"/>
  <c r="AD5" i="2"/>
  <c r="AC17" i="1"/>
  <c r="X90" i="1" l="1"/>
  <c r="C66" i="9"/>
  <c r="C51" i="9"/>
  <c r="C24" i="9"/>
  <c r="C17" i="9"/>
  <c r="C54" i="9"/>
  <c r="C10" i="9"/>
  <c r="C33" i="9"/>
  <c r="C81" i="9"/>
  <c r="C74" i="9"/>
  <c r="C9" i="9"/>
  <c r="C35" i="9"/>
  <c r="C34" i="9"/>
  <c r="C58" i="9"/>
  <c r="C89" i="9"/>
  <c r="C45" i="9"/>
  <c r="C23" i="9"/>
  <c r="C76" i="9"/>
  <c r="C69" i="9"/>
  <c r="C44" i="9"/>
  <c r="C85" i="9"/>
  <c r="C56" i="9"/>
  <c r="C78" i="9"/>
  <c r="C27" i="9"/>
  <c r="C53" i="9"/>
  <c r="C25" i="9"/>
  <c r="C55" i="9"/>
  <c r="C68" i="9"/>
  <c r="C40" i="9"/>
  <c r="C61" i="9"/>
  <c r="C77" i="9"/>
  <c r="C22" i="9"/>
  <c r="C6" i="9"/>
  <c r="C30" i="9"/>
  <c r="C28" i="9"/>
  <c r="C26" i="9"/>
  <c r="C65" i="9"/>
  <c r="C88" i="9"/>
  <c r="C86" i="9"/>
  <c r="C20" i="9"/>
  <c r="C8" i="9"/>
  <c r="C31" i="9"/>
  <c r="C83" i="9"/>
  <c r="C57" i="9"/>
  <c r="C39" i="9"/>
  <c r="C18" i="9"/>
  <c r="C38" i="9"/>
  <c r="C36" i="9"/>
  <c r="C75" i="9"/>
  <c r="C60" i="9"/>
  <c r="C49" i="9"/>
  <c r="C47" i="9"/>
  <c r="C84" i="9"/>
  <c r="C14" i="9"/>
  <c r="C63" i="9"/>
  <c r="C19" i="9"/>
  <c r="C64" i="9"/>
  <c r="C46" i="9"/>
  <c r="C72" i="9"/>
  <c r="C21" i="9"/>
  <c r="C79" i="9"/>
  <c r="C29" i="9"/>
  <c r="C82" i="9"/>
  <c r="C41" i="9"/>
  <c r="C87" i="9"/>
  <c r="C12" i="9"/>
  <c r="C43" i="9"/>
  <c r="C11" i="9"/>
  <c r="C71" i="9"/>
  <c r="C73" i="9"/>
  <c r="C42" i="9"/>
  <c r="C67" i="9"/>
  <c r="C80" i="9"/>
  <c r="C15" i="9"/>
  <c r="C37" i="9"/>
  <c r="C62" i="9"/>
  <c r="C5" i="9"/>
  <c r="C32" i="9"/>
  <c r="C52" i="9"/>
  <c r="C7" i="9"/>
  <c r="C70" i="9"/>
  <c r="C59" i="9"/>
  <c r="C16" i="9"/>
  <c r="C13" i="9"/>
  <c r="C50" i="9"/>
  <c r="C48" i="9"/>
  <c r="AD7" i="2" l="1"/>
  <c r="AD15" i="2"/>
  <c r="AD17" i="2"/>
  <c r="AD19" i="2"/>
  <c r="AD21" i="2"/>
  <c r="AD23" i="2"/>
  <c r="AD25" i="2"/>
  <c r="AD27" i="2"/>
  <c r="AD29" i="2"/>
  <c r="AD31" i="2"/>
  <c r="AD33" i="2"/>
  <c r="AD35" i="2"/>
  <c r="AD37" i="2"/>
  <c r="AD39" i="2"/>
  <c r="AD47" i="2"/>
  <c r="AD50" i="2"/>
  <c r="AD89" i="2"/>
  <c r="AD6" i="2"/>
  <c r="AD8" i="2"/>
  <c r="AD14" i="2"/>
  <c r="AD16" i="2"/>
  <c r="AD18" i="2"/>
  <c r="AD20" i="2"/>
  <c r="AD22" i="2"/>
  <c r="AD24" i="2"/>
  <c r="AD26" i="2"/>
  <c r="AD28" i="2"/>
  <c r="AD30" i="2"/>
  <c r="AD32" i="2"/>
  <c r="AD34" i="2"/>
  <c r="AD36" i="2"/>
  <c r="AD38" i="2"/>
  <c r="AD40" i="2"/>
  <c r="AD41" i="2"/>
  <c r="AD42" i="2"/>
  <c r="AD43" i="2"/>
  <c r="AD44" i="2"/>
  <c r="AD45" i="2"/>
  <c r="AD46" i="2"/>
  <c r="AD48" i="2"/>
  <c r="AD49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H2" i="9"/>
  <c r="H3" i="9"/>
  <c r="AC6" i="1"/>
  <c r="AC7" i="1"/>
  <c r="AC8" i="1"/>
  <c r="AC9" i="1"/>
  <c r="AC10" i="1"/>
  <c r="AC11" i="1"/>
  <c r="AC12" i="1"/>
  <c r="AC13" i="1"/>
  <c r="AC14" i="1"/>
  <c r="AC15" i="1"/>
  <c r="AC16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5" i="1"/>
  <c r="X90" i="2" l="1"/>
  <c r="C91" i="8" l="1"/>
  <c r="B91" i="8"/>
  <c r="V90" i="8"/>
  <c r="W90" i="8" s="1"/>
  <c r="W89" i="8"/>
  <c r="V89" i="8"/>
  <c r="V88" i="8"/>
  <c r="W88" i="8" s="1"/>
  <c r="V87" i="8"/>
  <c r="W87" i="8" s="1"/>
  <c r="V86" i="8"/>
  <c r="W86" i="8" s="1"/>
  <c r="V85" i="8"/>
  <c r="W85" i="8" s="1"/>
  <c r="V84" i="8"/>
  <c r="W84" i="8" s="1"/>
  <c r="V83" i="8"/>
  <c r="W83" i="8" s="1"/>
  <c r="V82" i="8"/>
  <c r="W82" i="8" s="1"/>
  <c r="V81" i="8"/>
  <c r="W81" i="8" s="1"/>
  <c r="V80" i="8"/>
  <c r="W80" i="8" s="1"/>
  <c r="V79" i="8"/>
  <c r="W79" i="8" s="1"/>
  <c r="V78" i="8"/>
  <c r="W78" i="8" s="1"/>
  <c r="V77" i="8"/>
  <c r="W77" i="8" s="1"/>
  <c r="V76" i="8"/>
  <c r="W76" i="8" s="1"/>
  <c r="V75" i="8"/>
  <c r="W75" i="8" s="1"/>
  <c r="V74" i="8"/>
  <c r="W74" i="8" s="1"/>
  <c r="V73" i="8"/>
  <c r="W73" i="8" s="1"/>
  <c r="V72" i="8"/>
  <c r="W72" i="8" s="1"/>
  <c r="V71" i="8"/>
  <c r="W71" i="8" s="1"/>
  <c r="V70" i="8"/>
  <c r="W70" i="8" s="1"/>
  <c r="V69" i="8"/>
  <c r="W69" i="8" s="1"/>
  <c r="V68" i="8"/>
  <c r="W68" i="8" s="1"/>
  <c r="V67" i="8"/>
  <c r="W67" i="8" s="1"/>
  <c r="V66" i="8"/>
  <c r="W66" i="8" s="1"/>
  <c r="V65" i="8"/>
  <c r="W65" i="8" s="1"/>
  <c r="V64" i="8"/>
  <c r="W64" i="8" s="1"/>
  <c r="V63" i="8"/>
  <c r="W63" i="8" s="1"/>
  <c r="V62" i="8"/>
  <c r="W62" i="8" s="1"/>
  <c r="V61" i="8"/>
  <c r="W61" i="8" s="1"/>
  <c r="V60" i="8"/>
  <c r="W60" i="8" s="1"/>
  <c r="V59" i="8"/>
  <c r="W59" i="8" s="1"/>
  <c r="V58" i="8"/>
  <c r="W58" i="8" s="1"/>
  <c r="V57" i="8"/>
  <c r="W57" i="8" s="1"/>
  <c r="V56" i="8"/>
  <c r="W56" i="8" s="1"/>
  <c r="V55" i="8"/>
  <c r="W55" i="8" s="1"/>
  <c r="V54" i="8"/>
  <c r="W54" i="8" s="1"/>
  <c r="V53" i="8"/>
  <c r="W53" i="8" s="1"/>
  <c r="V52" i="8"/>
  <c r="W52" i="8" s="1"/>
  <c r="V51" i="8"/>
  <c r="W51" i="8" s="1"/>
  <c r="V50" i="8"/>
  <c r="W50" i="8" s="1"/>
  <c r="V49" i="8"/>
  <c r="W49" i="8" s="1"/>
  <c r="V48" i="8"/>
  <c r="W48" i="8" s="1"/>
  <c r="V47" i="8"/>
  <c r="W47" i="8" s="1"/>
  <c r="V46" i="8"/>
  <c r="W46" i="8" s="1"/>
  <c r="V45" i="8"/>
  <c r="W45" i="8" s="1"/>
  <c r="V44" i="8"/>
  <c r="W44" i="8" s="1"/>
  <c r="V43" i="8"/>
  <c r="W43" i="8" s="1"/>
  <c r="V42" i="8"/>
  <c r="W42" i="8" s="1"/>
  <c r="V41" i="8"/>
  <c r="W41" i="8" s="1"/>
  <c r="V40" i="8"/>
  <c r="W40" i="8" s="1"/>
  <c r="V39" i="8"/>
  <c r="W39" i="8" s="1"/>
  <c r="V38" i="8"/>
  <c r="W38" i="8" s="1"/>
  <c r="V37" i="8"/>
  <c r="W37" i="8" s="1"/>
  <c r="V36" i="8"/>
  <c r="W36" i="8" s="1"/>
  <c r="V35" i="8"/>
  <c r="W35" i="8" s="1"/>
  <c r="V34" i="8"/>
  <c r="W34" i="8" s="1"/>
  <c r="V33" i="8"/>
  <c r="W33" i="8" s="1"/>
  <c r="V32" i="8"/>
  <c r="W32" i="8" s="1"/>
  <c r="V31" i="8"/>
  <c r="W31" i="8" s="1"/>
  <c r="V30" i="8"/>
  <c r="W30" i="8" s="1"/>
  <c r="V29" i="8"/>
  <c r="W29" i="8" s="1"/>
  <c r="V28" i="8"/>
  <c r="W28" i="8" s="1"/>
  <c r="V27" i="8"/>
  <c r="W27" i="8" s="1"/>
  <c r="V26" i="8"/>
  <c r="W26" i="8" s="1"/>
  <c r="V25" i="8"/>
  <c r="W25" i="8" s="1"/>
  <c r="V24" i="8"/>
  <c r="W24" i="8" s="1"/>
  <c r="V23" i="8"/>
  <c r="W23" i="8" s="1"/>
  <c r="V22" i="8"/>
  <c r="W22" i="8" s="1"/>
  <c r="V21" i="8"/>
  <c r="W21" i="8" s="1"/>
  <c r="V20" i="8"/>
  <c r="W20" i="8" s="1"/>
  <c r="V19" i="8"/>
  <c r="W19" i="8" s="1"/>
  <c r="V18" i="8"/>
  <c r="W18" i="8" s="1"/>
  <c r="V17" i="8"/>
  <c r="W17" i="8" s="1"/>
  <c r="Y16" i="8"/>
  <c r="V16" i="8"/>
  <c r="W16" i="8" s="1"/>
  <c r="Y15" i="8"/>
  <c r="V15" i="8"/>
  <c r="W15" i="8" s="1"/>
  <c r="Y14" i="8"/>
  <c r="V14" i="8"/>
  <c r="W14" i="8" s="1"/>
  <c r="Y13" i="8"/>
  <c r="V13" i="8"/>
  <c r="W13" i="8" s="1"/>
  <c r="Y12" i="8"/>
  <c r="V12" i="8"/>
  <c r="W12" i="8" s="1"/>
  <c r="Y11" i="8"/>
  <c r="V11" i="8"/>
  <c r="W11" i="8" s="1"/>
  <c r="Y10" i="8"/>
  <c r="V10" i="8"/>
  <c r="W10" i="8" s="1"/>
  <c r="Y9" i="8"/>
  <c r="W9" i="8"/>
  <c r="V9" i="8"/>
  <c r="Y8" i="8"/>
  <c r="V8" i="8"/>
  <c r="W8" i="8" s="1"/>
  <c r="Y7" i="8"/>
  <c r="V7" i="8"/>
  <c r="W7" i="8" s="1"/>
  <c r="V6" i="8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T91" i="7"/>
  <c r="U91" i="7" s="1"/>
  <c r="T90" i="7"/>
  <c r="U90" i="7" s="1"/>
  <c r="T89" i="7"/>
  <c r="U89" i="7" s="1"/>
  <c r="T88" i="7"/>
  <c r="U88" i="7" s="1"/>
  <c r="T87" i="7"/>
  <c r="U87" i="7" s="1"/>
  <c r="T86" i="7"/>
  <c r="U86" i="7" s="1"/>
  <c r="T85" i="7"/>
  <c r="U85" i="7" s="1"/>
  <c r="U84" i="7"/>
  <c r="T84" i="7"/>
  <c r="T83" i="7"/>
  <c r="U83" i="7" s="1"/>
  <c r="T82" i="7"/>
  <c r="U82" i="7" s="1"/>
  <c r="T81" i="7"/>
  <c r="U81" i="7" s="1"/>
  <c r="T80" i="7"/>
  <c r="U80" i="7" s="1"/>
  <c r="T79" i="7"/>
  <c r="U79" i="7" s="1"/>
  <c r="T78" i="7"/>
  <c r="U78" i="7" s="1"/>
  <c r="T77" i="7"/>
  <c r="U77" i="7" s="1"/>
  <c r="T76" i="7"/>
  <c r="U76" i="7" s="1"/>
  <c r="T75" i="7"/>
  <c r="U75" i="7" s="1"/>
  <c r="T74" i="7"/>
  <c r="U74" i="7" s="1"/>
  <c r="T73" i="7"/>
  <c r="U73" i="7" s="1"/>
  <c r="X72" i="7"/>
  <c r="T72" i="7"/>
  <c r="U72" i="7" s="1"/>
  <c r="T71" i="7"/>
  <c r="U71" i="7" s="1"/>
  <c r="T70" i="7"/>
  <c r="U70" i="7" s="1"/>
  <c r="T69" i="7"/>
  <c r="U69" i="7" s="1"/>
  <c r="T68" i="7"/>
  <c r="U68" i="7" s="1"/>
  <c r="T67" i="7"/>
  <c r="U67" i="7" s="1"/>
  <c r="T66" i="7"/>
  <c r="U66" i="7" s="1"/>
  <c r="T65" i="7"/>
  <c r="U65" i="7" s="1"/>
  <c r="T64" i="7"/>
  <c r="U64" i="7" s="1"/>
  <c r="T63" i="7"/>
  <c r="U63" i="7" s="1"/>
  <c r="T62" i="7"/>
  <c r="U62" i="7" s="1"/>
  <c r="T61" i="7"/>
  <c r="U61" i="7" s="1"/>
  <c r="T60" i="7"/>
  <c r="U60" i="7" s="1"/>
  <c r="T59" i="7"/>
  <c r="U59" i="7" s="1"/>
  <c r="T58" i="7"/>
  <c r="U58" i="7" s="1"/>
  <c r="T57" i="7"/>
  <c r="U57" i="7" s="1"/>
  <c r="T56" i="7"/>
  <c r="U56" i="7" s="1"/>
  <c r="T55" i="7"/>
  <c r="U55" i="7" s="1"/>
  <c r="T54" i="7"/>
  <c r="U54" i="7" s="1"/>
  <c r="T53" i="7"/>
  <c r="U53" i="7" s="1"/>
  <c r="T52" i="7"/>
  <c r="U52" i="7" s="1"/>
  <c r="T51" i="7"/>
  <c r="U51" i="7" s="1"/>
  <c r="T50" i="7"/>
  <c r="U50" i="7" s="1"/>
  <c r="T49" i="7"/>
  <c r="U49" i="7" s="1"/>
  <c r="T48" i="7"/>
  <c r="U48" i="7" s="1"/>
  <c r="T47" i="7"/>
  <c r="U47" i="7" s="1"/>
  <c r="U46" i="7"/>
  <c r="T45" i="7"/>
  <c r="U45" i="7" s="1"/>
  <c r="T44" i="7"/>
  <c r="U44" i="7" s="1"/>
  <c r="T43" i="7"/>
  <c r="U43" i="7" s="1"/>
  <c r="T42" i="7"/>
  <c r="U42" i="7" s="1"/>
  <c r="T41" i="7"/>
  <c r="U41" i="7" s="1"/>
  <c r="T40" i="7"/>
  <c r="U40" i="7" s="1"/>
  <c r="T39" i="7"/>
  <c r="U39" i="7" s="1"/>
  <c r="T38" i="7"/>
  <c r="U38" i="7" s="1"/>
  <c r="T37" i="7"/>
  <c r="U37" i="7" s="1"/>
  <c r="U36" i="7"/>
  <c r="T36" i="7"/>
  <c r="T35" i="7"/>
  <c r="U35" i="7" s="1"/>
  <c r="T34" i="7"/>
  <c r="U34" i="7" s="1"/>
  <c r="T33" i="7"/>
  <c r="U33" i="7" s="1"/>
  <c r="T32" i="7"/>
  <c r="U32" i="7" s="1"/>
  <c r="T31" i="7"/>
  <c r="U31" i="7" s="1"/>
  <c r="T30" i="7"/>
  <c r="U30" i="7" s="1"/>
  <c r="T29" i="7"/>
  <c r="U29" i="7" s="1"/>
  <c r="T28" i="7"/>
  <c r="U28" i="7" s="1"/>
  <c r="T27" i="7"/>
  <c r="U27" i="7" s="1"/>
  <c r="T26" i="7"/>
  <c r="U26" i="7" s="1"/>
  <c r="T25" i="7"/>
  <c r="U25" i="7" s="1"/>
  <c r="T24" i="7"/>
  <c r="U24" i="7" s="1"/>
  <c r="T23" i="7"/>
  <c r="U23" i="7" s="1"/>
  <c r="T22" i="7"/>
  <c r="U22" i="7" s="1"/>
  <c r="T21" i="7"/>
  <c r="U21" i="7" s="1"/>
  <c r="T20" i="7"/>
  <c r="U20" i="7" s="1"/>
  <c r="T19" i="7"/>
  <c r="U19" i="7" s="1"/>
  <c r="T18" i="7"/>
  <c r="U18" i="7" s="1"/>
  <c r="T17" i="7"/>
  <c r="U17" i="7" s="1"/>
  <c r="T16" i="7"/>
  <c r="U16" i="7" s="1"/>
  <c r="T15" i="7"/>
  <c r="U15" i="7" s="1"/>
  <c r="T14" i="7"/>
  <c r="U14" i="7" s="1"/>
  <c r="T13" i="7"/>
  <c r="U13" i="7" s="1"/>
  <c r="T12" i="7"/>
  <c r="U12" i="7" s="1"/>
  <c r="T11" i="7"/>
  <c r="U11" i="7" s="1"/>
  <c r="T10" i="7"/>
  <c r="U10" i="7" s="1"/>
  <c r="T9" i="7"/>
  <c r="U9" i="7" s="1"/>
  <c r="T8" i="7"/>
  <c r="U8" i="7" s="1"/>
  <c r="T7" i="7"/>
  <c r="U7" i="7" s="1"/>
  <c r="V91" i="8" l="1"/>
  <c r="W91" i="8" s="1"/>
  <c r="W6" i="8"/>
  <c r="T92" i="7"/>
  <c r="U92" i="7" s="1"/>
  <c r="P90" i="2"/>
  <c r="T90" i="2"/>
  <c r="U90" i="2"/>
  <c r="L90" i="2"/>
  <c r="W90" i="2"/>
  <c r="C91" i="3"/>
  <c r="Q90" i="2"/>
  <c r="O90" i="2"/>
  <c r="H91" i="3"/>
  <c r="I91" i="3"/>
  <c r="V90" i="2"/>
  <c r="B91" i="3"/>
  <c r="F91" i="3"/>
  <c r="S90" i="2"/>
  <c r="R90" i="2"/>
  <c r="N90" i="2"/>
  <c r="M90" i="2"/>
  <c r="G91" i="3"/>
  <c r="E91" i="3"/>
  <c r="D91" i="3"/>
  <c r="C93" i="3" l="1"/>
  <c r="Z90" i="1"/>
  <c r="J91" i="3"/>
  <c r="J92" i="3" s="1"/>
  <c r="X91" i="1"/>
  <c r="X91" i="2"/>
</calcChain>
</file>

<file path=xl/sharedStrings.xml><?xml version="1.0" encoding="utf-8"?>
<sst xmlns="http://schemas.openxmlformats.org/spreadsheetml/2006/main" count="1324" uniqueCount="187">
  <si>
    <t>Суъект РФ</t>
  </si>
  <si>
    <t>Сведения о ходе поставок вакцин против гриппа  для иммунизации детей  в эпидемическом сезоне  2022-2023 г.г.</t>
  </si>
  <si>
    <t>Планируемый объем поставок (кол-во доз) в соответсвии с ГК</t>
  </si>
  <si>
    <t>количество доз вакцины  (трех-и четырехвалентной суммарно), полученных за неделю</t>
  </si>
  <si>
    <t>Всего получено доз вакцины (нарастающим итогом на дату отчета)</t>
  </si>
  <si>
    <t>до 32 нед.</t>
  </si>
  <si>
    <t>33 нед.</t>
  </si>
  <si>
    <t>34 нед.</t>
  </si>
  <si>
    <t>35 нед.</t>
  </si>
  <si>
    <t>36 нед.</t>
  </si>
  <si>
    <t>37 нед.</t>
  </si>
  <si>
    <t>38нед.</t>
  </si>
  <si>
    <t>39нед.</t>
  </si>
  <si>
    <t>40 нед.</t>
  </si>
  <si>
    <t>41 нед.</t>
  </si>
  <si>
    <t>42 нед.</t>
  </si>
  <si>
    <t>43 нед.</t>
  </si>
  <si>
    <t>44 нед.</t>
  </si>
  <si>
    <t>45 нед.</t>
  </si>
  <si>
    <t>46 нед.</t>
  </si>
  <si>
    <t>47 нед.</t>
  </si>
  <si>
    <t>48 нед.</t>
  </si>
  <si>
    <t>49 нед.</t>
  </si>
  <si>
    <t>50 нед.</t>
  </si>
  <si>
    <t>51 нед.</t>
  </si>
  <si>
    <t>52 нед.</t>
  </si>
  <si>
    <t>1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</si>
  <si>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</si>
  <si>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</si>
  <si>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</si>
  <si>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</si>
  <si>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</si>
  <si>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</si>
  <si>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</si>
  <si>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</si>
  <si>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</si>
  <si>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</si>
  <si>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</si>
  <si>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</si>
  <si>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</si>
  <si>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</si>
  <si>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</si>
  <si>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</si>
  <si>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</si>
  <si>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Москва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</si>
  <si>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</si>
  <si>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</si>
  <si>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</si>
  <si>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</si>
  <si>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</si>
  <si>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</si>
  <si>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</si>
  <si>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</si>
  <si>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</si>
  <si>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Санкт-Петербург</t>
  </si>
  <si>
    <t>Ненецкий автономный округ</t>
  </si>
  <si>
    <t>Республика Адыгея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</si>
  <si>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</si>
  <si>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</si>
  <si>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</si>
  <si>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</si>
  <si>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</si>
  <si>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Северная Осетия</t>
  </si>
  <si>
    <t>Чеченская Республика</t>
  </si>
  <si>
    <t>Краснодарский край</t>
  </si>
  <si>
    <t>Ставропольский край</t>
  </si>
  <si>
    <t>Астраханская область</t>
  </si>
  <si>
    <t>Волгоградская область</t>
  </si>
  <si>
    <t>Ростовская область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</si>
  <si>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</si>
  <si>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</si>
  <si>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</si>
  <si>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</si>
  <si>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</si>
  <si>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</si>
  <si>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</si>
  <si>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</si>
  <si>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</si>
  <si>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</si>
  <si>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</si>
  <si>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</si>
  <si>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</si>
  <si>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</si>
  <si>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</si>
  <si>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</si>
  <si>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</si>
  <si>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</si>
  <si>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</t>
  </si>
  <si>
    <t>Ямало-Ненецкий АО</t>
  </si>
  <si>
    <t>Республика Бурятия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</si>
  <si>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</si>
  <si>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</si>
  <si>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</si>
  <si>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</si>
  <si>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</si>
  <si>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</si>
  <si>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</si>
  <si>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</si>
  <si>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</si>
  <si>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</si>
  <si>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</si>
  <si>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Республика Саха ( Якутия 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</si>
  <si>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</si>
  <si>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</si>
  <si>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</si>
  <si>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</si>
  <si>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</si>
  <si>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</si>
  <si>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АО</t>
  </si>
  <si>
    <t>Республика Крым</t>
  </si>
  <si>
    <t>Чукотский АО</t>
  </si>
  <si>
    <t>Итого</t>
  </si>
  <si>
    <t>Сведения о ходе поставок вакцин против гриппа для иммунизации взрослых  в эпидемическом сезоне  2022-2023 г.г.</t>
  </si>
  <si>
    <t>Планируемый объем поставок (кол-во доз) в соответствии с ГК</t>
  </si>
  <si>
    <t>Субъект РФ</t>
  </si>
  <si>
    <t xml:space="preserve">Сведения о ходе иммунизации населения против гриппа в эпидемическом сезоне 2022-2023 г.г. (нарастающим итогом на отчетную дату)        </t>
  </si>
  <si>
    <t>Иммунизация против гриппа за счет средств федерального бюджета</t>
  </si>
  <si>
    <t>Иммунизация против гриппа за счет средств из других источников</t>
  </si>
  <si>
    <t>Иммунизация детского населения</t>
  </si>
  <si>
    <t xml:space="preserve">Иммунизация взрослого населения </t>
  </si>
  <si>
    <t>получено вакцины (трех-и четырехвалентной суммарно) для иммунизации детского населения (кол-во доз)</t>
  </si>
  <si>
    <t>привито детей            (кол-во)</t>
  </si>
  <si>
    <t>получено вакцины (трех-и четырехвалентной суммарно) для иммунизации взрослого населения             (кол-во доз)</t>
  </si>
  <si>
    <t>привито взрослых         (кол-во)</t>
  </si>
  <si>
    <t>в т.ч. привито беременных женщин                            (кол-во)</t>
  </si>
  <si>
    <t>Всего                (кол-во чел.)</t>
  </si>
  <si>
    <t>в т.ч. за счет средств работадателей               (кол-во чел.)</t>
  </si>
  <si>
    <t>в т.ч. беременных женщин             (кол-во чел.)</t>
  </si>
  <si>
    <t>О ходе поставок и иммунизации взрослого населения против гриппа на 26.08.22_нарастающим итогом</t>
  </si>
  <si>
    <t xml:space="preserve">Привито взрослых </t>
  </si>
  <si>
    <t>Получено всего вакцин</t>
  </si>
  <si>
    <t>% израсходованной вакцины</t>
  </si>
  <si>
    <t>суммарно 3х и 4х валентные</t>
  </si>
  <si>
    <t>до 35 нед.</t>
  </si>
  <si>
    <t>38 нед.</t>
  </si>
  <si>
    <t>39 нед.</t>
  </si>
  <si>
    <t>г. Севастополь</t>
  </si>
  <si>
    <t>О ходе поставок и иммунизации детского населения против гриппа на 10.12.21_нарастающим итогом</t>
  </si>
  <si>
    <t>Привито детей противогриппозными вакцинами (кол-во)</t>
  </si>
  <si>
    <t>Поставки</t>
  </si>
  <si>
    <t>СРЕДНЕГОДОВАЯ ЧИСЛЕННОСТЬ НАСЕЛЕНИЯ  ПО ПОЛУ И ВОЗРАСТУ ПО СУБЪЕКТАМ РОССИЙСКОЙ ФЕДЕРАЦИИ ЗА 2020 г.</t>
  </si>
  <si>
    <t>% привитых от численности населения региона (дети+взрослые)</t>
  </si>
  <si>
    <t>Российская Федерация</t>
  </si>
  <si>
    <t>Еврейская автономная область</t>
  </si>
  <si>
    <t>Москва*</t>
  </si>
  <si>
    <t>Московская область**</t>
  </si>
  <si>
    <t>Республика Саха (Якутия)</t>
  </si>
  <si>
    <t>Республика Северная Осетия-Алания</t>
  </si>
  <si>
    <t>Ханты-Мансийский автономный округ</t>
  </si>
  <si>
    <t>Чукотский автономный округ</t>
  </si>
  <si>
    <t>Ямало-Ненецкий автономный округ</t>
  </si>
  <si>
    <t>г. Севастоль</t>
  </si>
  <si>
    <t>привито</t>
  </si>
  <si>
    <t>%</t>
  </si>
  <si>
    <t>Всего привито</t>
  </si>
  <si>
    <t>получ</t>
  </si>
  <si>
    <t>33-34</t>
  </si>
  <si>
    <t xml:space="preserve">Субъекты </t>
  </si>
  <si>
    <t>% использ. вакцины</t>
  </si>
  <si>
    <t>№</t>
  </si>
  <si>
    <t>дети+взрослые (бюдж)</t>
  </si>
  <si>
    <t>всего</t>
  </si>
  <si>
    <t>за счет бюджета</t>
  </si>
  <si>
    <t>прошлая неделя</t>
  </si>
  <si>
    <t>текущая неделя</t>
  </si>
  <si>
    <t>сортировка</t>
  </si>
  <si>
    <t>0шибка ЯНАО</t>
  </si>
  <si>
    <t xml:space="preserve">поставлено до 42 нед. </t>
  </si>
  <si>
    <t xml:space="preserve">вакцина до 43 нед  </t>
  </si>
  <si>
    <r>
      <t xml:space="preserve">суммарное количество привитых от гриппа в субъекте         </t>
    </r>
    <r>
      <rPr>
        <i/>
        <sz val="12"/>
        <color theme="1"/>
        <rFont val="Calibri"/>
        <family val="2"/>
        <charset val="204"/>
        <scheme val="minor"/>
      </rPr>
      <t>(за счет всех источников)</t>
    </r>
  </si>
  <si>
    <r>
      <t>поставлено 43</t>
    </r>
    <r>
      <rPr>
        <b/>
        <sz val="11"/>
        <color indexed="8"/>
        <rFont val="Calibri"/>
        <family val="2"/>
        <charset val="204"/>
      </rPr>
      <t xml:space="preserve"> нед.  включ. (до 44 нед.)</t>
    </r>
  </si>
  <si>
    <t>Ранжирование субъектов Российской Федерации в зависмости от охвата населения субъекта привиками от гриппа на 18.11.2022</t>
  </si>
  <si>
    <t>Вакцина</t>
  </si>
  <si>
    <t>Взрослое население:</t>
  </si>
  <si>
    <t>УЛЬТРИКС КВАДРИ</t>
  </si>
  <si>
    <t>СОВИГРИПП</t>
  </si>
  <si>
    <t>Детское население:</t>
  </si>
  <si>
    <r>
      <rPr>
        <b/>
        <sz val="14"/>
        <color rgb="FF000000"/>
        <rFont val="Calibri"/>
        <family val="2"/>
      </rPr>
      <t>Отгружено</t>
    </r>
    <r>
      <rPr>
        <sz val="14"/>
        <color indexed="8"/>
        <rFont val="Calibri"/>
        <family val="2"/>
      </rPr>
      <t xml:space="preserve">                                  </t>
    </r>
    <r>
      <rPr>
        <sz val="12"/>
        <color rgb="FF000000"/>
        <rFont val="Calibri"/>
        <family val="2"/>
        <charset val="204"/>
      </rPr>
      <t xml:space="preserve"> (По информации АО «Национальная иммунобиологическая компания» (поставщика) по состоянию на 18.11.2022)</t>
    </r>
  </si>
  <si>
    <r>
      <t xml:space="preserve">Получено                                   </t>
    </r>
    <r>
      <rPr>
        <sz val="12"/>
        <color rgb="FF000000"/>
        <rFont val="Calibri"/>
        <family val="2"/>
        <charset val="204"/>
      </rPr>
      <t>(По информации субъектов Российской Федерации на 18.11.2022
на 33-46 неделях)</t>
    </r>
  </si>
  <si>
    <t>23 348 292 (100%)</t>
  </si>
  <si>
    <t>14 764 214 (100%)</t>
  </si>
  <si>
    <t>I этап (до 01.09.2022) - 38 112 506</t>
  </si>
  <si>
    <t>27 593 959 (98,7%)</t>
  </si>
  <si>
    <t>ЗАПЛАНИРОВАНО!                  3 014 610 (0%)</t>
  </si>
  <si>
    <t>II этап (до 30.11.2022) - 27 593 959</t>
  </si>
  <si>
    <t xml:space="preserve">Остаток вакцины в субъекте на отчетную дату, абс. </t>
  </si>
  <si>
    <t>Ранжирование субъектов Российской Федерации в зависмости от охвата населения субъекта привиками от гриппа на 25.11.2022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</si>
</sst>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65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3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theme="3" tint="0.3999755851924192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</font>
    <font>
      <sz val="11"/>
      <color rgb="FFC00000"/>
      <name val="Calibri"/>
      <family val="2"/>
    </font>
    <font>
      <sz val="11"/>
      <color theme="1"/>
      <name val="Calibri"/>
      <family val="2"/>
    </font>
    <font>
      <sz val="14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indexed="8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b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medium">
        <color rgb="FF00000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10">
      <alignment horizontal="left" vertical="top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9" fontId="2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</cellStyleXfs>
  <cellXfs count="338">
    <xf numFmtId="0" fontId="0" fillId="0" borderId="10" xfId="0">
      <alignment horizontal="left" vertical="top" wrapText="1"/>
    </xf>
    <xf numFmtId="0" fontId="19" fillId="33" borderId="10" xfId="0" applyFont="1" applyFill="1" applyAlignment="1">
      <alignment horizontal="center" vertical="top" wrapText="1"/>
    </xf>
    <xf numFmtId="0" fontId="20" fillId="0" borderId="17" xfId="0" applyFont="1" applyBorder="1">
      <alignment horizontal="left" vertical="top" wrapText="1"/>
    </xf>
    <xf numFmtId="0" fontId="26" fillId="0" borderId="0" xfId="43" applyFont="1"/>
    <xf numFmtId="0" fontId="26" fillId="0" borderId="38" xfId="43" applyFont="1" applyBorder="1"/>
    <xf numFmtId="0" fontId="26" fillId="0" borderId="41" xfId="43" applyFont="1" applyBorder="1"/>
    <xf numFmtId="0" fontId="0" fillId="0" borderId="32" xfId="0" applyBorder="1">
      <alignment horizontal="left" vertical="top" wrapText="1"/>
    </xf>
    <xf numFmtId="0" fontId="26" fillId="0" borderId="42" xfId="43" applyFont="1" applyBorder="1"/>
    <xf numFmtId="164" fontId="26" fillId="0" borderId="43" xfId="43" applyNumberFormat="1" applyFont="1" applyBorder="1"/>
    <xf numFmtId="0" fontId="26" fillId="0" borderId="44" xfId="43" applyFont="1" applyBorder="1"/>
    <xf numFmtId="3" fontId="26" fillId="0" borderId="42" xfId="43" applyNumberFormat="1" applyFont="1" applyBorder="1"/>
    <xf numFmtId="0" fontId="26" fillId="0" borderId="45" xfId="43" applyFont="1" applyBorder="1"/>
    <xf numFmtId="0" fontId="26" fillId="0" borderId="33" xfId="43" applyFont="1" applyBorder="1"/>
    <xf numFmtId="0" fontId="27" fillId="0" borderId="46" xfId="43" applyFont="1" applyBorder="1"/>
    <xf numFmtId="0" fontId="27" fillId="0" borderId="47" xfId="43" applyFont="1" applyBorder="1"/>
    <xf numFmtId="164" fontId="27" fillId="0" borderId="43" xfId="43" applyNumberFormat="1" applyFont="1" applyBorder="1"/>
    <xf numFmtId="0" fontId="23" fillId="0" borderId="0" xfId="43"/>
    <xf numFmtId="0" fontId="23" fillId="35" borderId="0" xfId="43" applyFill="1"/>
    <xf numFmtId="0" fontId="23" fillId="36" borderId="0" xfId="43" applyFill="1"/>
    <xf numFmtId="0" fontId="23" fillId="34" borderId="0" xfId="43" applyFill="1"/>
    <xf numFmtId="0" fontId="23" fillId="35" borderId="33" xfId="43" applyFill="1" applyBorder="1"/>
    <xf numFmtId="0" fontId="23" fillId="35" borderId="32" xfId="43" applyFill="1" applyBorder="1"/>
    <xf numFmtId="0" fontId="23" fillId="35" borderId="50" xfId="43" applyFill="1" applyBorder="1"/>
    <xf numFmtId="0" fontId="1" fillId="35" borderId="38" xfId="43" applyFont="1" applyFill="1" applyBorder="1"/>
    <xf numFmtId="0" fontId="1" fillId="0" borderId="38" xfId="43" applyFont="1" applyBorder="1"/>
    <xf numFmtId="0" fontId="1" fillId="35" borderId="44" xfId="43" applyFont="1" applyFill="1" applyBorder="1"/>
    <xf numFmtId="0" fontId="1" fillId="37" borderId="32" xfId="43" applyFont="1" applyFill="1" applyBorder="1"/>
    <xf numFmtId="0" fontId="1" fillId="35" borderId="32" xfId="43" applyFont="1" applyFill="1" applyBorder="1"/>
    <xf numFmtId="0" fontId="1" fillId="0" borderId="32" xfId="43" applyFont="1" applyBorder="1"/>
    <xf numFmtId="164" fontId="1" fillId="35" borderId="51" xfId="43" applyNumberFormat="1" applyFont="1" applyFill="1" applyBorder="1"/>
    <xf numFmtId="0" fontId="30" fillId="35" borderId="32" xfId="43" applyFont="1" applyFill="1" applyBorder="1"/>
    <xf numFmtId="0" fontId="31" fillId="35" borderId="44" xfId="43" applyFont="1" applyFill="1" applyBorder="1"/>
    <xf numFmtId="0" fontId="31" fillId="37" borderId="32" xfId="43" applyFont="1" applyFill="1" applyBorder="1"/>
    <xf numFmtId="0" fontId="31" fillId="35" borderId="32" xfId="43" applyFont="1" applyFill="1" applyBorder="1"/>
    <xf numFmtId="0" fontId="31" fillId="35" borderId="0" xfId="43" applyFont="1" applyFill="1"/>
    <xf numFmtId="0" fontId="31" fillId="35" borderId="50" xfId="43" applyFont="1" applyFill="1" applyBorder="1"/>
    <xf numFmtId="0" fontId="1" fillId="34" borderId="44" xfId="43" applyFont="1" applyFill="1" applyBorder="1"/>
    <xf numFmtId="0" fontId="1" fillId="34" borderId="32" xfId="43" applyFont="1" applyFill="1" applyBorder="1"/>
    <xf numFmtId="0" fontId="23" fillId="34" borderId="50" xfId="43" applyFill="1" applyBorder="1"/>
    <xf numFmtId="0" fontId="23" fillId="34" borderId="32" xfId="43" applyFill="1" applyBorder="1"/>
    <xf numFmtId="0" fontId="30" fillId="35" borderId="0" xfId="43" applyFont="1" applyFill="1"/>
    <xf numFmtId="0" fontId="30" fillId="35" borderId="50" xfId="43" applyFont="1" applyFill="1" applyBorder="1"/>
    <xf numFmtId="0" fontId="1" fillId="35" borderId="45" xfId="43" applyFont="1" applyFill="1" applyBorder="1"/>
    <xf numFmtId="0" fontId="1" fillId="37" borderId="33" xfId="43" applyFont="1" applyFill="1" applyBorder="1"/>
    <xf numFmtId="0" fontId="17" fillId="35" borderId="46" xfId="43" applyFont="1" applyFill="1" applyBorder="1"/>
    <xf numFmtId="0" fontId="17" fillId="37" borderId="47" xfId="43" applyFont="1" applyFill="1" applyBorder="1"/>
    <xf numFmtId="0" fontId="17" fillId="35" borderId="47" xfId="43" applyFont="1" applyFill="1" applyBorder="1"/>
    <xf numFmtId="0" fontId="17" fillId="0" borderId="47" xfId="43" applyFont="1" applyBorder="1"/>
    <xf numFmtId="0" fontId="1" fillId="35" borderId="42" xfId="43" applyFont="1" applyFill="1" applyBorder="1"/>
    <xf numFmtId="0" fontId="1" fillId="0" borderId="42" xfId="43" applyFont="1" applyBorder="1"/>
    <xf numFmtId="0" fontId="1" fillId="35" borderId="52" xfId="43" applyFont="1" applyFill="1" applyBorder="1"/>
    <xf numFmtId="0" fontId="1" fillId="35" borderId="53" xfId="43" applyFont="1" applyFill="1" applyBorder="1"/>
    <xf numFmtId="0" fontId="23" fillId="35" borderId="42" xfId="43" applyFill="1" applyBorder="1"/>
    <xf numFmtId="0" fontId="32" fillId="0" borderId="0" xfId="43" applyFont="1" applyAlignment="1">
      <alignment horizontal="center"/>
    </xf>
    <xf numFmtId="0" fontId="32" fillId="0" borderId="32" xfId="43" applyFont="1" applyBorder="1" applyAlignment="1">
      <alignment wrapText="1"/>
    </xf>
    <xf numFmtId="0" fontId="32" fillId="0" borderId="0" xfId="43" applyFont="1" applyAlignment="1">
      <alignment wrapText="1"/>
    </xf>
    <xf numFmtId="0" fontId="33" fillId="38" borderId="32" xfId="43" applyFont="1" applyFill="1" applyBorder="1"/>
    <xf numFmtId="165" fontId="33" fillId="38" borderId="32" xfId="43" applyNumberFormat="1" applyFont="1" applyFill="1" applyBorder="1"/>
    <xf numFmtId="165" fontId="34" fillId="0" borderId="0" xfId="43" applyNumberFormat="1" applyFont="1"/>
    <xf numFmtId="0" fontId="17" fillId="0" borderId="55" xfId="43" applyFont="1" applyBorder="1"/>
    <xf numFmtId="0" fontId="17" fillId="0" borderId="56" xfId="43" applyFont="1" applyBorder="1"/>
    <xf numFmtId="165" fontId="34" fillId="0" borderId="0" xfId="44" applyNumberFormat="1" applyFont="1" applyBorder="1"/>
    <xf numFmtId="0" fontId="23" fillId="0" borderId="42" xfId="43" applyBorder="1"/>
    <xf numFmtId="0" fontId="23" fillId="0" borderId="32" xfId="43" applyBorder="1"/>
    <xf numFmtId="0" fontId="35" fillId="0" borderId="32" xfId="0" applyFont="1" applyBorder="1" applyAlignment="1"/>
    <xf numFmtId="0" fontId="36" fillId="0" borderId="32" xfId="43" applyFont="1" applyBorder="1"/>
    <xf numFmtId="0" fontId="37" fillId="0" borderId="10" xfId="0" applyFont="1">
      <alignment horizontal="left" vertical="top" wrapText="1"/>
    </xf>
    <xf numFmtId="0" fontId="39" fillId="0" borderId="10" xfId="0" applyFont="1">
      <alignment horizontal="left" vertical="top" wrapText="1"/>
    </xf>
    <xf numFmtId="0" fontId="0" fillId="0" borderId="13" xfId="0" applyBorder="1">
      <alignment horizontal="left" vertical="top" wrapText="1"/>
    </xf>
    <xf numFmtId="165" fontId="0" fillId="0" borderId="13" xfId="42" applyNumberFormat="1" applyFont="1" applyBorder="1" applyAlignment="1">
      <alignment horizontal="left" vertical="top" wrapText="1"/>
    </xf>
    <xf numFmtId="0" fontId="20" fillId="0" borderId="32" xfId="0" applyFont="1" applyBorder="1">
      <alignment horizontal="left" vertical="top" wrapText="1"/>
    </xf>
    <xf numFmtId="0" fontId="0" fillId="35" borderId="10" xfId="0" applyFill="1">
      <alignment horizontal="left" vertical="top" wrapText="1"/>
    </xf>
    <xf numFmtId="0" fontId="0" fillId="35" borderId="16" xfId="0" applyFill="1" applyBorder="1">
      <alignment horizontal="left" vertical="top" wrapText="1"/>
    </xf>
    <xf numFmtId="0" fontId="38" fillId="35" borderId="16" xfId="0" applyFont="1" applyFill="1" applyBorder="1">
      <alignment horizontal="left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4" xfId="0" applyFont="1" applyFill="1" applyBorder="1" applyAlignment="1">
      <alignment horizontal="center" vertical="top" wrapText="1"/>
    </xf>
    <xf numFmtId="0" fontId="44" fillId="35" borderId="16" xfId="0" applyFont="1" applyFill="1" applyBorder="1">
      <alignment horizontal="left" vertical="top" wrapText="1"/>
    </xf>
    <xf numFmtId="0" fontId="43" fillId="0" borderId="10" xfId="0" applyFont="1">
      <alignment horizontal="left" vertical="top" wrapText="1"/>
    </xf>
    <xf numFmtId="0" fontId="43" fillId="35" borderId="16" xfId="0" applyFont="1" applyFill="1" applyBorder="1">
      <alignment horizontal="left" vertical="top" wrapText="1"/>
    </xf>
    <xf numFmtId="0" fontId="45" fillId="0" borderId="10" xfId="0" applyFont="1">
      <alignment horizontal="left" vertical="top" wrapText="1"/>
    </xf>
    <xf numFmtId="0" fontId="46" fillId="0" borderId="10" xfId="0" applyFont="1">
      <alignment horizontal="left" vertical="top" wrapText="1"/>
    </xf>
    <xf numFmtId="0" fontId="47" fillId="0" borderId="10" xfId="0" applyFont="1">
      <alignment horizontal="left" vertical="top" wrapText="1"/>
    </xf>
    <xf numFmtId="0" fontId="0" fillId="40" borderId="10" xfId="0" applyFill="1">
      <alignment horizontal="left" vertical="top" wrapText="1"/>
    </xf>
    <xf numFmtId="0" fontId="22" fillId="39" borderId="10" xfId="0" applyFont="1" applyFill="1">
      <alignment horizontal="left" vertical="top" wrapText="1"/>
    </xf>
    <xf numFmtId="164" fontId="38" fillId="35" borderId="10" xfId="0" applyNumberFormat="1" applyFont="1" applyFill="1">
      <alignment horizontal="left" vertical="top" wrapText="1"/>
    </xf>
    <xf numFmtId="164" fontId="44" fillId="35" borderId="10" xfId="0" applyNumberFormat="1" applyFont="1" applyFill="1">
      <alignment horizontal="left" vertical="top" wrapText="1"/>
    </xf>
    <xf numFmtId="164" fontId="0" fillId="35" borderId="10" xfId="0" applyNumberFormat="1" applyFill="1">
      <alignment horizontal="left" vertical="top" wrapText="1"/>
    </xf>
    <xf numFmtId="164" fontId="42" fillId="35" borderId="10" xfId="0" applyNumberFormat="1" applyFont="1" applyFill="1">
      <alignment horizontal="left" vertical="top" wrapText="1"/>
    </xf>
    <xf numFmtId="0" fontId="35" fillId="0" borderId="42" xfId="0" applyFont="1" applyBorder="1" applyAlignment="1"/>
    <xf numFmtId="3" fontId="33" fillId="38" borderId="32" xfId="43" applyNumberFormat="1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vertical="top" wrapText="1"/>
    </xf>
    <xf numFmtId="0" fontId="0" fillId="0" borderId="16" xfId="0" applyBorder="1">
      <alignment horizontal="left" vertical="top" wrapText="1"/>
    </xf>
    <xf numFmtId="0" fontId="19" fillId="33" borderId="32" xfId="0" applyFont="1" applyFill="1" applyBorder="1" applyAlignment="1">
      <alignment horizontal="center" vertical="top" wrapText="1"/>
    </xf>
    <xf numFmtId="164" fontId="41" fillId="35" borderId="10" xfId="0" applyNumberFormat="1" applyFont="1" applyFill="1">
      <alignment horizontal="left" vertical="top" wrapText="1"/>
    </xf>
    <xf numFmtId="0" fontId="0" fillId="35" borderId="12" xfId="0" applyFill="1" applyBorder="1">
      <alignment horizontal="left" vertical="top" wrapText="1"/>
    </xf>
    <xf numFmtId="164" fontId="22" fillId="35" borderId="10" xfId="0" applyNumberFormat="1" applyFont="1" applyFill="1">
      <alignment horizontal="left" vertical="top" wrapText="1"/>
    </xf>
    <xf numFmtId="164" fontId="43" fillId="35" borderId="10" xfId="0" applyNumberFormat="1" applyFont="1" applyFill="1">
      <alignment horizontal="left" vertical="top" wrapText="1"/>
    </xf>
    <xf numFmtId="0" fontId="45" fillId="35" borderId="10" xfId="0" applyFont="1" applyFill="1">
      <alignment horizontal="left" vertical="top" wrapText="1"/>
    </xf>
    <xf numFmtId="0" fontId="45" fillId="0" borderId="16" xfId="0" applyFont="1" applyBorder="1">
      <alignment horizontal="left" vertical="top" wrapText="1"/>
    </xf>
    <xf numFmtId="0" fontId="0" fillId="35" borderId="15" xfId="0" applyFill="1" applyBorder="1">
      <alignment horizontal="left" vertical="top" wrapText="1"/>
    </xf>
    <xf numFmtId="0" fontId="0" fillId="35" borderId="14" xfId="0" applyFill="1" applyBorder="1">
      <alignment horizontal="left" vertical="top" wrapText="1"/>
    </xf>
    <xf numFmtId="0" fontId="22" fillId="35" borderId="16" xfId="0" applyFont="1" applyFill="1" applyBorder="1">
      <alignment horizontal="left" vertical="top" wrapText="1"/>
    </xf>
    <xf numFmtId="0" fontId="42" fillId="35" borderId="16" xfId="0" applyFont="1" applyFill="1" applyBorder="1">
      <alignment horizontal="left" vertical="top" wrapText="1"/>
    </xf>
    <xf numFmtId="0" fontId="41" fillId="35" borderId="16" xfId="0" applyFont="1" applyFill="1" applyBorder="1">
      <alignment horizontal="left" vertical="top" wrapText="1"/>
    </xf>
    <xf numFmtId="164" fontId="0" fillId="0" borderId="32" xfId="0" applyNumberFormat="1" applyBorder="1">
      <alignment horizontal="left" vertical="top" wrapText="1"/>
    </xf>
    <xf numFmtId="0" fontId="0" fillId="0" borderId="42" xfId="0" applyBorder="1">
      <alignment horizontal="left" vertical="top" wrapText="1"/>
    </xf>
    <xf numFmtId="164" fontId="0" fillId="0" borderId="42" xfId="0" applyNumberFormat="1" applyBorder="1">
      <alignment horizontal="left" vertical="top" wrapText="1"/>
    </xf>
    <xf numFmtId="0" fontId="0" fillId="0" borderId="39" xfId="0" applyBorder="1">
      <alignment horizontal="left" vertical="top" wrapText="1"/>
    </xf>
    <xf numFmtId="0" fontId="0" fillId="0" borderId="40" xfId="0" applyBorder="1">
      <alignment horizontal="left" vertical="top" wrapText="1"/>
    </xf>
    <xf numFmtId="0" fontId="0" fillId="0" borderId="14" xfId="0" applyBorder="1">
      <alignment horizontal="left" vertical="top" wrapText="1"/>
    </xf>
    <xf numFmtId="0" fontId="0" fillId="0" borderId="57" xfId="0" applyBorder="1">
      <alignment horizontal="left" vertical="top" wrapText="1"/>
    </xf>
    <xf numFmtId="0" fontId="0" fillId="0" borderId="30" xfId="0" applyBorder="1">
      <alignment horizontal="left" vertical="top" wrapText="1"/>
    </xf>
    <xf numFmtId="0" fontId="0" fillId="0" borderId="45" xfId="0" applyBorder="1">
      <alignment horizontal="left" vertical="top" wrapText="1"/>
    </xf>
    <xf numFmtId="0" fontId="19" fillId="33" borderId="18" xfId="0" applyFont="1" applyFill="1" applyBorder="1" applyAlignment="1">
      <alignment horizontal="center" vertical="top" wrapText="1"/>
    </xf>
    <xf numFmtId="0" fontId="19" fillId="33" borderId="21" xfId="0" applyFont="1" applyFill="1" applyBorder="1" applyAlignment="1">
      <alignment horizontal="center" vertical="top" wrapText="1"/>
    </xf>
    <xf numFmtId="0" fontId="0" fillId="0" borderId="0" xfId="0" applyBorder="1">
      <alignment horizontal="left" vertical="top" wrapText="1"/>
    </xf>
    <xf numFmtId="0" fontId="45" fillId="0" borderId="0" xfId="0" applyFont="1" applyBorder="1">
      <alignment horizontal="left" vertical="top" wrapText="1"/>
    </xf>
    <xf numFmtId="0" fontId="46" fillId="0" borderId="0" xfId="0" applyFont="1" applyBorder="1">
      <alignment horizontal="left" vertical="top" wrapText="1"/>
    </xf>
    <xf numFmtId="0" fontId="37" fillId="34" borderId="12" xfId="0" applyFont="1" applyFill="1" applyBorder="1">
      <alignment horizontal="left" vertical="top" wrapText="1"/>
    </xf>
    <xf numFmtId="0" fontId="37" fillId="0" borderId="12" xfId="0" applyFont="1" applyBorder="1">
      <alignment horizontal="left" vertical="top" wrapText="1"/>
    </xf>
    <xf numFmtId="0" fontId="37" fillId="41" borderId="12" xfId="0" applyFont="1" applyFill="1" applyBorder="1">
      <alignment horizontal="left" vertical="top" wrapText="1"/>
    </xf>
    <xf numFmtId="0" fontId="0" fillId="41" borderId="10" xfId="0" applyFill="1">
      <alignment horizontal="left" vertical="top" wrapText="1"/>
    </xf>
    <xf numFmtId="0" fontId="37" fillId="34" borderId="10" xfId="0" applyFont="1" applyFill="1">
      <alignment horizontal="left" vertical="top" wrapText="1"/>
    </xf>
    <xf numFmtId="0" fontId="0" fillId="0" borderId="11" xfId="0" applyBorder="1">
      <alignment horizontal="left" vertical="top" wrapText="1"/>
    </xf>
    <xf numFmtId="0" fontId="0" fillId="0" borderId="32" xfId="0" applyBorder="1" applyAlignment="1">
      <alignment horizontal="center" vertical="center" wrapText="1"/>
    </xf>
    <xf numFmtId="0" fontId="45" fillId="0" borderId="32" xfId="0" applyFont="1" applyBorder="1">
      <alignment horizontal="left" vertical="top" wrapText="1"/>
    </xf>
    <xf numFmtId="164" fontId="45" fillId="0" borderId="32" xfId="0" applyNumberFormat="1" applyFont="1" applyBorder="1">
      <alignment horizontal="left" vertical="top" wrapText="1"/>
    </xf>
    <xf numFmtId="0" fontId="48" fillId="0" borderId="32" xfId="0" applyFont="1" applyBorder="1">
      <alignment horizontal="left" vertical="top" wrapText="1"/>
    </xf>
    <xf numFmtId="0" fontId="48" fillId="0" borderId="32" xfId="0" applyFont="1" applyBorder="1" applyAlignment="1">
      <alignment horizontal="center" vertical="center" wrapText="1"/>
    </xf>
    <xf numFmtId="164" fontId="48" fillId="0" borderId="32" xfId="0" applyNumberFormat="1" applyFont="1" applyBorder="1" applyAlignment="1">
      <alignment horizontal="center" vertical="center" wrapText="1"/>
    </xf>
    <xf numFmtId="0" fontId="48" fillId="35" borderId="32" xfId="0" applyFont="1" applyFill="1" applyBorder="1" applyAlignment="1">
      <alignment horizontal="left" vertical="center" wrapText="1"/>
    </xf>
    <xf numFmtId="0" fontId="43" fillId="0" borderId="16" xfId="0" applyFont="1" applyBorder="1">
      <alignment horizontal="left" vertical="top" wrapText="1"/>
    </xf>
    <xf numFmtId="0" fontId="40" fillId="0" borderId="32" xfId="0" applyFont="1" applyBorder="1">
      <alignment horizontal="left" vertical="top" wrapText="1"/>
    </xf>
    <xf numFmtId="164" fontId="40" fillId="0" borderId="32" xfId="0" applyNumberFormat="1" applyFont="1" applyBorder="1">
      <alignment horizontal="left" vertical="top" wrapText="1"/>
    </xf>
    <xf numFmtId="0" fontId="49" fillId="0" borderId="10" xfId="0" applyFont="1">
      <alignment horizontal="left" vertical="top" wrapText="1"/>
    </xf>
    <xf numFmtId="0" fontId="40" fillId="0" borderId="10" xfId="0" applyFont="1">
      <alignment horizontal="left" vertical="top" wrapText="1"/>
    </xf>
    <xf numFmtId="164" fontId="40" fillId="0" borderId="10" xfId="0" applyNumberFormat="1" applyFont="1">
      <alignment horizontal="left" vertical="top" wrapText="1"/>
    </xf>
    <xf numFmtId="0" fontId="50" fillId="0" borderId="58" xfId="0" applyFont="1" applyBorder="1">
      <alignment horizontal="left" vertical="top" wrapText="1"/>
    </xf>
    <xf numFmtId="164" fontId="50" fillId="0" borderId="32" xfId="0" applyNumberFormat="1" applyFont="1" applyBorder="1">
      <alignment horizontal="left" vertical="top" wrapText="1"/>
    </xf>
    <xf numFmtId="0" fontId="50" fillId="0" borderId="44" xfId="0" applyFont="1" applyBorder="1">
      <alignment horizontal="left" vertical="top" wrapText="1"/>
    </xf>
    <xf numFmtId="0" fontId="0" fillId="42" borderId="10" xfId="0" applyFill="1">
      <alignment horizontal="left" vertical="top" wrapText="1"/>
    </xf>
    <xf numFmtId="164" fontId="42" fillId="0" borderId="32" xfId="0" applyNumberFormat="1" applyFont="1" applyBorder="1">
      <alignment horizontal="left" vertical="top" wrapText="1"/>
    </xf>
    <xf numFmtId="164" fontId="41" fillId="0" borderId="32" xfId="0" applyNumberFormat="1" applyFont="1" applyBorder="1">
      <alignment horizontal="left" vertical="top" wrapText="1"/>
    </xf>
    <xf numFmtId="164" fontId="22" fillId="0" borderId="32" xfId="0" applyNumberFormat="1" applyFont="1" applyBorder="1">
      <alignment horizontal="left" vertical="top" wrapText="1"/>
    </xf>
    <xf numFmtId="0" fontId="40" fillId="0" borderId="44" xfId="0" applyFont="1" applyBorder="1">
      <alignment horizontal="left" vertical="top" wrapText="1"/>
    </xf>
    <xf numFmtId="0" fontId="45" fillId="43" borderId="10" xfId="0" applyFont="1" applyFill="1" applyAlignment="1">
      <alignment horizontal="center" vertical="top" wrapText="1"/>
    </xf>
    <xf numFmtId="0" fontId="17" fillId="0" borderId="0" xfId="43" applyFont="1"/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34" borderId="10" xfId="0" applyFill="1">
      <alignment horizontal="left" vertical="top" wrapText="1"/>
    </xf>
    <xf numFmtId="0" fontId="0" fillId="43" borderId="10" xfId="0" applyFill="1">
      <alignment horizontal="left" vertical="top" wrapText="1"/>
    </xf>
    <xf numFmtId="0" fontId="20" fillId="34" borderId="17" xfId="0" applyFont="1" applyFill="1" applyBorder="1">
      <alignment horizontal="left" vertical="top" wrapText="1"/>
    </xf>
    <xf numFmtId="0" fontId="19" fillId="44" borderId="15" xfId="0" applyFont="1" applyFill="1" applyBorder="1" applyAlignment="1">
      <alignment horizontal="center" vertical="top" wrapText="1"/>
    </xf>
    <xf numFmtId="0" fontId="19" fillId="44" borderId="18" xfId="0" applyFont="1" applyFill="1" applyBorder="1" applyAlignment="1">
      <alignment horizontal="center" vertical="top" wrapText="1"/>
    </xf>
    <xf numFmtId="0" fontId="49" fillId="44" borderId="10" xfId="0" applyFont="1" applyFill="1" applyAlignment="1">
      <alignment horizontal="center" vertical="top" wrapText="1"/>
    </xf>
    <xf numFmtId="0" fontId="19" fillId="44" borderId="21" xfId="0" applyFont="1" applyFill="1" applyBorder="1" applyAlignment="1">
      <alignment horizontal="center" vertical="top" wrapText="1"/>
    </xf>
    <xf numFmtId="0" fontId="19" fillId="44" borderId="11" xfId="0" applyFont="1" applyFill="1" applyBorder="1" applyAlignment="1">
      <alignment horizontal="center" vertical="top" wrapText="1"/>
    </xf>
    <xf numFmtId="0" fontId="40" fillId="0" borderId="62" xfId="0" applyFont="1" applyBorder="1">
      <alignment horizontal="left" vertical="top" wrapText="1"/>
    </xf>
    <xf numFmtId="0" fontId="40" fillId="0" borderId="58" xfId="0" applyFont="1" applyBorder="1">
      <alignment horizontal="left" vertical="top" wrapText="1"/>
    </xf>
    <xf numFmtId="0" fontId="0" fillId="0" borderId="18" xfId="0" applyBorder="1">
      <alignment horizontal="left" vertical="top" wrapText="1"/>
    </xf>
    <xf numFmtId="0" fontId="0" fillId="0" borderId="33" xfId="0" applyBorder="1">
      <alignment horizontal="left" vertical="top" wrapText="1"/>
    </xf>
    <xf numFmtId="0" fontId="0" fillId="0" borderId="34" xfId="0" applyBorder="1">
      <alignment horizontal="left" vertical="top" wrapText="1"/>
    </xf>
    <xf numFmtId="164" fontId="0" fillId="0" borderId="33" xfId="0" applyNumberFormat="1" applyBorder="1">
      <alignment horizontal="left" vertical="top" wrapText="1"/>
    </xf>
    <xf numFmtId="0" fontId="0" fillId="35" borderId="20" xfId="0" applyFill="1" applyBorder="1">
      <alignment horizontal="left" vertical="top" wrapText="1"/>
    </xf>
    <xf numFmtId="164" fontId="0" fillId="35" borderId="11" xfId="0" applyNumberFormat="1" applyFill="1" applyBorder="1">
      <alignment horizontal="left" vertical="top" wrapText="1"/>
    </xf>
    <xf numFmtId="0" fontId="20" fillId="0" borderId="42" xfId="0" applyFont="1" applyBorder="1">
      <alignment horizontal="left" vertical="top" wrapText="1"/>
    </xf>
    <xf numFmtId="0" fontId="20" fillId="36" borderId="42" xfId="0" applyFont="1" applyFill="1" applyBorder="1">
      <alignment horizontal="left" vertical="top" wrapText="1"/>
    </xf>
    <xf numFmtId="0" fontId="0" fillId="35" borderId="22" xfId="0" applyFill="1" applyBorder="1">
      <alignment horizontal="left" vertical="top" wrapText="1"/>
    </xf>
    <xf numFmtId="0" fontId="0" fillId="35" borderId="13" xfId="0" applyFill="1" applyBorder="1">
      <alignment horizontal="left" vertical="top" wrapText="1"/>
    </xf>
    <xf numFmtId="0" fontId="38" fillId="35" borderId="0" xfId="0" applyFont="1" applyFill="1" applyBorder="1">
      <alignment horizontal="left" vertical="top" wrapText="1"/>
    </xf>
    <xf numFmtId="164" fontId="42" fillId="35" borderId="0" xfId="0" applyNumberFormat="1" applyFont="1" applyFill="1" applyBorder="1">
      <alignment horizontal="left" vertical="top" wrapText="1"/>
    </xf>
    <xf numFmtId="0" fontId="40" fillId="0" borderId="0" xfId="0" applyFont="1" applyBorder="1">
      <alignment horizontal="left" vertical="top" wrapText="1"/>
    </xf>
    <xf numFmtId="0" fontId="0" fillId="0" borderId="21" xfId="0" applyBorder="1">
      <alignment horizontal="left" vertical="top" wrapText="1"/>
    </xf>
    <xf numFmtId="0" fontId="20" fillId="0" borderId="0" xfId="0" applyFont="1" applyBorder="1">
      <alignment horizontal="left" vertical="top" wrapText="1"/>
    </xf>
    <xf numFmtId="165" fontId="0" fillId="0" borderId="13" xfId="42" applyNumberFormat="1" applyFont="1" applyFill="1" applyBorder="1" applyAlignment="1">
      <alignment horizontal="left" vertical="top" wrapText="1"/>
    </xf>
    <xf numFmtId="0" fontId="43" fillId="0" borderId="0" xfId="0" applyFont="1" applyBorder="1">
      <alignment horizontal="left" vertical="top" wrapText="1"/>
    </xf>
    <xf numFmtId="0" fontId="0" fillId="0" borderId="53" xfId="0" applyBorder="1">
      <alignment horizontal="left" vertical="top" wrapText="1"/>
    </xf>
    <xf numFmtId="0" fontId="0" fillId="43" borderId="53" xfId="0" applyFill="1" applyBorder="1">
      <alignment horizontal="left" vertical="top" wrapText="1"/>
    </xf>
    <xf numFmtId="0" fontId="45" fillId="0" borderId="53" xfId="0" applyFont="1" applyBorder="1">
      <alignment horizontal="left" vertical="top" wrapText="1"/>
    </xf>
    <xf numFmtId="0" fontId="46" fillId="0" borderId="53" xfId="0" applyFont="1" applyBorder="1">
      <alignment horizontal="left" vertical="top" wrapText="1"/>
    </xf>
    <xf numFmtId="0" fontId="0" fillId="0" borderId="50" xfId="0" applyBorder="1">
      <alignment horizontal="left" vertical="top" wrapText="1"/>
    </xf>
    <xf numFmtId="0" fontId="0" fillId="35" borderId="53" xfId="0" applyFill="1" applyBorder="1">
      <alignment horizontal="left" vertical="top" wrapText="1"/>
    </xf>
    <xf numFmtId="0" fontId="45" fillId="35" borderId="53" xfId="0" applyFont="1" applyFill="1" applyBorder="1">
      <alignment horizontal="left" vertical="top" wrapText="1"/>
    </xf>
    <xf numFmtId="0" fontId="49" fillId="0" borderId="0" xfId="0" applyFont="1" applyBorder="1">
      <alignment horizontal="left" vertical="top" wrapText="1"/>
    </xf>
    <xf numFmtId="0" fontId="20" fillId="36" borderId="0" xfId="0" applyFont="1" applyFill="1" applyBorder="1">
      <alignment horizontal="left" vertical="top" wrapText="1"/>
    </xf>
    <xf numFmtId="0" fontId="0" fillId="0" borderId="23" xfId="0" applyBorder="1">
      <alignment horizontal="left" vertical="top" wrapText="1"/>
    </xf>
    <xf numFmtId="0" fontId="0" fillId="40" borderId="13" xfId="0" applyFill="1" applyBorder="1">
      <alignment horizontal="left" vertical="top" wrapText="1"/>
    </xf>
    <xf numFmtId="165" fontId="0" fillId="0" borderId="0" xfId="42" applyNumberFormat="1" applyFont="1" applyFill="1" applyBorder="1" applyAlignment="1">
      <alignment horizontal="left" vertical="top" wrapText="1"/>
    </xf>
    <xf numFmtId="0" fontId="45" fillId="0" borderId="12" xfId="0" applyFont="1" applyBorder="1">
      <alignment horizontal="left" vertical="top" wrapText="1"/>
    </xf>
    <xf numFmtId="0" fontId="43" fillId="0" borderId="14" xfId="0" applyFont="1" applyBorder="1">
      <alignment horizontal="left" vertical="top" wrapText="1"/>
    </xf>
    <xf numFmtId="0" fontId="40" fillId="35" borderId="33" xfId="0" applyFont="1" applyFill="1" applyBorder="1">
      <alignment horizontal="left" vertical="top" wrapText="1"/>
    </xf>
    <xf numFmtId="0" fontId="48" fillId="0" borderId="0" xfId="0" applyFont="1" applyBorder="1">
      <alignment horizontal="left" vertical="top" wrapText="1"/>
    </xf>
    <xf numFmtId="0" fontId="50" fillId="0" borderId="0" xfId="0" applyFont="1" applyBorder="1">
      <alignment horizontal="left" vertical="top" wrapText="1"/>
    </xf>
    <xf numFmtId="164" fontId="50" fillId="0" borderId="0" xfId="0" applyNumberFormat="1" applyFont="1" applyBorder="1">
      <alignment horizontal="left" vertical="top" wrapText="1"/>
    </xf>
    <xf numFmtId="0" fontId="48" fillId="0" borderId="0" xfId="0" applyFont="1" applyBorder="1" applyAlignment="1">
      <alignment horizontal="left" vertical="center" wrapText="1"/>
    </xf>
    <xf numFmtId="164" fontId="48" fillId="0" borderId="0" xfId="0" applyNumberFormat="1" applyFont="1" applyBorder="1" applyAlignment="1">
      <alignment horizontal="center" vertical="center" wrapText="1"/>
    </xf>
    <xf numFmtId="0" fontId="45" fillId="0" borderId="50" xfId="0" applyFont="1" applyBorder="1">
      <alignment horizontal="left" vertical="top" wrapText="1"/>
    </xf>
    <xf numFmtId="0" fontId="0" fillId="45" borderId="57" xfId="0" applyFill="1" applyBorder="1">
      <alignment horizontal="left" vertical="top" wrapText="1"/>
    </xf>
    <xf numFmtId="0" fontId="40" fillId="45" borderId="32" xfId="0" applyFont="1" applyFill="1" applyBorder="1">
      <alignment horizontal="left" vertical="top" wrapText="1"/>
    </xf>
    <xf numFmtId="164" fontId="0" fillId="45" borderId="32" xfId="0" applyNumberFormat="1" applyFill="1" applyBorder="1">
      <alignment horizontal="left" vertical="top" wrapText="1"/>
    </xf>
    <xf numFmtId="0" fontId="22" fillId="0" borderId="0" xfId="0" applyFont="1" applyBorder="1">
      <alignment horizontal="left" vertical="top" wrapText="1"/>
    </xf>
    <xf numFmtId="164" fontId="22" fillId="0" borderId="0" xfId="0" applyNumberFormat="1" applyFont="1" applyBorder="1">
      <alignment horizontal="left" vertical="top" wrapText="1"/>
    </xf>
    <xf numFmtId="0" fontId="32" fillId="0" borderId="32" xfId="43" applyFont="1" applyBorder="1" applyAlignment="1">
      <alignment horizontal="left" vertical="top" wrapText="1"/>
    </xf>
    <xf numFmtId="0" fontId="32" fillId="0" borderId="32" xfId="43" applyFont="1" applyBorder="1" applyAlignment="1">
      <alignment vertical="top" wrapText="1"/>
    </xf>
    <xf numFmtId="0" fontId="53" fillId="0" borderId="32" xfId="0" applyFont="1" applyBorder="1">
      <alignment horizontal="left" vertical="top" wrapText="1"/>
    </xf>
    <xf numFmtId="165" fontId="32" fillId="35" borderId="32" xfId="44" applyNumberFormat="1" applyFont="1" applyFill="1" applyBorder="1"/>
    <xf numFmtId="0" fontId="54" fillId="0" borderId="32" xfId="0" applyFont="1" applyBorder="1">
      <alignment horizontal="left" vertical="top" wrapText="1"/>
    </xf>
    <xf numFmtId="0" fontId="32" fillId="0" borderId="32" xfId="0" applyFont="1" applyBorder="1">
      <alignment horizontal="left" vertical="top" wrapText="1"/>
    </xf>
    <xf numFmtId="0" fontId="0" fillId="0" borderId="10" xfId="0" applyBorder="1">
      <alignment horizontal="left" vertical="top" wrapText="1"/>
    </xf>
    <xf numFmtId="0" fontId="55" fillId="0" borderId="32" xfId="0" applyFont="1" applyBorder="1" applyAlignment="1">
      <alignment horizontal="center" vertical="center" wrapText="1"/>
    </xf>
    <xf numFmtId="0" fontId="56" fillId="0" borderId="32" xfId="0" applyFont="1" applyBorder="1" applyAlignment="1">
      <alignment horizontal="center" vertical="center" wrapText="1"/>
    </xf>
    <xf numFmtId="0" fontId="39" fillId="0" borderId="32" xfId="0" applyFont="1" applyBorder="1">
      <alignment horizontal="left" vertical="top" wrapText="1"/>
    </xf>
    <xf numFmtId="0" fontId="59" fillId="0" borderId="32" xfId="0" applyFont="1" applyBorder="1" applyAlignment="1">
      <alignment horizontal="center" vertical="center" wrapText="1"/>
    </xf>
    <xf numFmtId="9" fontId="59" fillId="0" borderId="32" xfId="0" applyNumberFormat="1" applyFont="1" applyBorder="1" applyAlignment="1">
      <alignment horizontal="center" vertical="center" wrapText="1"/>
    </xf>
    <xf numFmtId="0" fontId="0" fillId="45" borderId="32" xfId="0" applyFill="1" applyBorder="1">
      <alignment horizontal="left" vertical="top" wrapText="1"/>
    </xf>
    <xf numFmtId="164" fontId="40" fillId="45" borderId="32" xfId="0" applyNumberFormat="1" applyFont="1" applyFill="1" applyBorder="1">
      <alignment horizontal="left" vertical="top" wrapText="1"/>
    </xf>
    <xf numFmtId="164" fontId="42" fillId="45" borderId="32" xfId="0" applyNumberFormat="1" applyFont="1" applyFill="1" applyBorder="1">
      <alignment horizontal="left" vertical="top" wrapText="1"/>
    </xf>
    <xf numFmtId="0" fontId="0" fillId="45" borderId="16" xfId="0" applyFill="1" applyBorder="1">
      <alignment horizontal="left" vertical="top" wrapText="1"/>
    </xf>
    <xf numFmtId="0" fontId="40" fillId="0" borderId="32" xfId="0" applyFont="1" applyFill="1" applyBorder="1">
      <alignment horizontal="left" vertical="top" wrapText="1"/>
    </xf>
    <xf numFmtId="164" fontId="0" fillId="0" borderId="32" xfId="0" applyNumberFormat="1" applyFill="1" applyBorder="1">
      <alignment horizontal="left" vertical="top" wrapText="1"/>
    </xf>
    <xf numFmtId="164" fontId="40" fillId="0" borderId="32" xfId="0" applyNumberFormat="1" applyFont="1" applyFill="1" applyBorder="1">
      <alignment horizontal="left" vertical="top" wrapText="1"/>
    </xf>
    <xf numFmtId="164" fontId="22" fillId="0" borderId="32" xfId="0" applyNumberFormat="1" applyFont="1" applyFill="1" applyBorder="1">
      <alignment horizontal="left" vertical="top" wrapText="1"/>
    </xf>
    <xf numFmtId="164" fontId="41" fillId="0" borderId="32" xfId="0" applyNumberFormat="1" applyFont="1" applyFill="1" applyBorder="1">
      <alignment horizontal="left" vertical="top" wrapText="1"/>
    </xf>
    <xf numFmtId="164" fontId="42" fillId="0" borderId="32" xfId="0" applyNumberFormat="1" applyFont="1" applyFill="1" applyBorder="1">
      <alignment horizontal="left" vertical="top" wrapText="1"/>
    </xf>
    <xf numFmtId="0" fontId="0" fillId="0" borderId="32" xfId="0" applyFill="1" applyBorder="1">
      <alignment horizontal="left" vertical="top" wrapText="1"/>
    </xf>
    <xf numFmtId="0" fontId="46" fillId="45" borderId="32" xfId="0" applyFont="1" applyFill="1" applyBorder="1">
      <alignment horizontal="left" vertical="top" wrapText="1"/>
    </xf>
    <xf numFmtId="164" fontId="41" fillId="45" borderId="32" xfId="0" applyNumberFormat="1" applyFont="1" applyFill="1" applyBorder="1">
      <alignment horizontal="left" vertical="top" wrapText="1"/>
    </xf>
    <xf numFmtId="0" fontId="0" fillId="0" borderId="15" xfId="0" applyBorder="1">
      <alignment horizontal="left" vertical="top" wrapText="1"/>
    </xf>
    <xf numFmtId="0" fontId="45" fillId="0" borderId="15" xfId="0" applyFont="1" applyBorder="1">
      <alignment horizontal="left" vertical="top" wrapText="1"/>
    </xf>
    <xf numFmtId="0" fontId="46" fillId="0" borderId="15" xfId="0" applyFont="1" applyBorder="1">
      <alignment horizontal="left" vertical="top" wrapText="1"/>
    </xf>
    <xf numFmtId="0" fontId="45" fillId="35" borderId="15" xfId="0" applyFont="1" applyFill="1" applyBorder="1">
      <alignment horizontal="left" vertical="top" wrapText="1"/>
    </xf>
    <xf numFmtId="0" fontId="0" fillId="0" borderId="20" xfId="0" applyBorder="1">
      <alignment horizontal="left" vertical="top" wrapText="1"/>
    </xf>
    <xf numFmtId="0" fontId="45" fillId="45" borderId="32" xfId="0" applyFont="1" applyFill="1" applyBorder="1">
      <alignment horizontal="left" vertical="top" wrapText="1"/>
    </xf>
    <xf numFmtId="164" fontId="45" fillId="45" borderId="32" xfId="0" applyNumberFormat="1" applyFont="1" applyFill="1" applyBorder="1">
      <alignment horizontal="left" vertical="top" wrapText="1"/>
    </xf>
    <xf numFmtId="164" fontId="46" fillId="45" borderId="32" xfId="0" applyNumberFormat="1" applyFont="1" applyFill="1" applyBorder="1">
      <alignment horizontal="left" vertical="top" wrapText="1"/>
    </xf>
    <xf numFmtId="0" fontId="0" fillId="0" borderId="57" xfId="0" applyFill="1" applyBorder="1">
      <alignment horizontal="left" vertical="top" wrapText="1"/>
    </xf>
    <xf numFmtId="0" fontId="0" fillId="46" borderId="32" xfId="0" applyFill="1" applyBorder="1">
      <alignment horizontal="left" vertical="top" wrapText="1"/>
    </xf>
    <xf numFmtId="164" fontId="0" fillId="46" borderId="32" xfId="0" applyNumberFormat="1" applyFill="1" applyBorder="1">
      <alignment horizontal="left" vertical="top" wrapText="1"/>
    </xf>
    <xf numFmtId="3" fontId="0" fillId="0" borderId="32" xfId="0" applyNumberFormat="1" applyBorder="1">
      <alignment horizontal="left" vertical="top" wrapText="1"/>
    </xf>
    <xf numFmtId="0" fontId="61" fillId="0" borderId="32" xfId="43" applyFont="1" applyBorder="1" applyAlignment="1">
      <alignment wrapText="1"/>
    </xf>
    <xf numFmtId="0" fontId="61" fillId="0" borderId="32" xfId="43" applyFont="1" applyBorder="1" applyAlignment="1">
      <alignment vertical="top" wrapText="1"/>
    </xf>
    <xf numFmtId="0" fontId="61" fillId="38" borderId="32" xfId="43" applyFont="1" applyFill="1" applyBorder="1"/>
    <xf numFmtId="165" fontId="61" fillId="38" borderId="32" xfId="43" applyNumberFormat="1" applyFont="1" applyFill="1" applyBorder="1"/>
    <xf numFmtId="0" fontId="62" fillId="0" borderId="32" xfId="0" applyFont="1" applyBorder="1">
      <alignment horizontal="left" vertical="top" wrapText="1"/>
    </xf>
    <xf numFmtId="165" fontId="63" fillId="35" borderId="32" xfId="44" applyNumberFormat="1" applyFont="1" applyFill="1" applyBorder="1"/>
    <xf numFmtId="0" fontId="63" fillId="0" borderId="32" xfId="0" applyFont="1" applyBorder="1">
      <alignment horizontal="left" vertical="top" wrapText="1"/>
    </xf>
    <xf numFmtId="0" fontId="64" fillId="0" borderId="32" xfId="0" applyFont="1" applyBorder="1">
      <alignment horizontal="left" vertical="top" wrapText="1"/>
    </xf>
    <xf numFmtId="0" fontId="62" fillId="34" borderId="32" xfId="0" applyFont="1" applyFill="1" applyBorder="1">
      <alignment horizontal="left" vertical="top" wrapText="1"/>
    </xf>
    <xf numFmtId="165" fontId="63" fillId="34" borderId="32" xfId="44" applyNumberFormat="1" applyFont="1" applyFill="1" applyBorder="1"/>
    <xf numFmtId="1" fontId="34" fillId="0" borderId="0" xfId="42" applyNumberFormat="1" applyFont="1"/>
    <xf numFmtId="1" fontId="34" fillId="0" borderId="0" xfId="43" applyNumberFormat="1" applyFont="1"/>
    <xf numFmtId="1" fontId="34" fillId="34" borderId="0" xfId="42" applyNumberFormat="1" applyFont="1" applyFill="1"/>
    <xf numFmtId="0" fontId="22" fillId="0" borderId="60" xfId="0" applyFont="1" applyBorder="1" applyAlignment="1">
      <alignment horizontal="center" vertical="top" wrapText="1"/>
    </xf>
    <xf numFmtId="0" fontId="22" fillId="0" borderId="61" xfId="0" applyFont="1" applyBorder="1" applyAlignment="1">
      <alignment horizontal="center" vertical="top" wrapText="1"/>
    </xf>
    <xf numFmtId="0" fontId="22" fillId="42" borderId="60" xfId="0" applyFont="1" applyFill="1" applyBorder="1" applyAlignment="1">
      <alignment horizontal="center" vertical="top" wrapText="1"/>
    </xf>
    <xf numFmtId="0" fontId="22" fillId="42" borderId="61" xfId="0" applyFont="1" applyFill="1" applyBorder="1" applyAlignment="1">
      <alignment horizontal="center" vertical="top" wrapText="1"/>
    </xf>
    <xf numFmtId="0" fontId="19" fillId="33" borderId="27" xfId="0" applyFont="1" applyFill="1" applyBorder="1" applyAlignment="1">
      <alignment horizontal="center" vertical="top" wrapText="1"/>
    </xf>
    <xf numFmtId="0" fontId="0" fillId="0" borderId="30" xfId="0" applyBorder="1">
      <alignment horizontal="left" vertical="top" wrapText="1"/>
    </xf>
    <xf numFmtId="0" fontId="0" fillId="0" borderId="41" xfId="0" applyBorder="1">
      <alignment horizontal="left" vertical="top" wrapText="1"/>
    </xf>
    <xf numFmtId="0" fontId="0" fillId="0" borderId="31" xfId="0" applyBorder="1">
      <alignment horizontal="left" vertical="top" wrapText="1"/>
    </xf>
    <xf numFmtId="0" fontId="0" fillId="0" borderId="35" xfId="0" applyBorder="1">
      <alignment horizontal="left" vertical="top" wrapText="1"/>
    </xf>
    <xf numFmtId="0" fontId="0" fillId="0" borderId="42" xfId="0" applyBorder="1">
      <alignment horizontal="left" vertical="top" wrapText="1"/>
    </xf>
    <xf numFmtId="0" fontId="0" fillId="0" borderId="49" xfId="0" applyBorder="1">
      <alignment horizontal="left" vertical="top" wrapText="1"/>
    </xf>
    <xf numFmtId="0" fontId="0" fillId="0" borderId="36" xfId="0" applyBorder="1">
      <alignment horizontal="left" vertical="top" wrapText="1"/>
    </xf>
    <xf numFmtId="0" fontId="0" fillId="0" borderId="43" xfId="0" applyBorder="1">
      <alignment horizontal="left" vertical="top" wrapText="1"/>
    </xf>
    <xf numFmtId="0" fontId="19" fillId="44" borderId="11" xfId="0" applyFont="1" applyFill="1" applyBorder="1" applyAlignment="1">
      <alignment horizontal="center" vertical="top" wrapText="1"/>
    </xf>
    <xf numFmtId="0" fontId="19" fillId="44" borderId="12" xfId="0" applyFont="1" applyFill="1" applyBorder="1" applyAlignment="1">
      <alignment horizontal="center" vertical="top" wrapText="1"/>
    </xf>
    <xf numFmtId="0" fontId="19" fillId="44" borderId="13" xfId="0" applyFont="1" applyFill="1" applyBorder="1" applyAlignment="1">
      <alignment horizontal="center" vertical="top" wrapText="1"/>
    </xf>
    <xf numFmtId="0" fontId="19" fillId="44" borderId="14" xfId="0" applyFont="1" applyFill="1" applyBorder="1" applyAlignment="1">
      <alignment horizontal="center" vertical="top" wrapText="1"/>
    </xf>
    <xf numFmtId="0" fontId="19" fillId="44" borderId="15" xfId="0" applyFont="1" applyFill="1" applyBorder="1" applyAlignment="1">
      <alignment horizontal="center" vertical="top" wrapText="1"/>
    </xf>
    <xf numFmtId="0" fontId="19" fillId="44" borderId="16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3" xfId="0" applyFont="1" applyFill="1" applyBorder="1" applyAlignment="1">
      <alignment horizontal="center" vertical="top" wrapText="1"/>
    </xf>
    <xf numFmtId="0" fontId="19" fillId="33" borderId="14" xfId="0" applyFont="1" applyFill="1" applyBorder="1" applyAlignment="1">
      <alignment horizontal="center" vertical="top" wrapText="1"/>
    </xf>
    <xf numFmtId="0" fontId="19" fillId="33" borderId="15" xfId="0" applyFont="1" applyFill="1" applyBorder="1" applyAlignment="1">
      <alignment horizontal="center" vertical="top" wrapText="1"/>
    </xf>
    <xf numFmtId="0" fontId="19" fillId="33" borderId="16" xfId="0" applyFont="1" applyFill="1" applyBorder="1" applyAlignment="1">
      <alignment horizontal="center" vertical="top" wrapText="1"/>
    </xf>
    <xf numFmtId="0" fontId="51" fillId="0" borderId="60" xfId="0" applyFont="1" applyBorder="1" applyAlignment="1">
      <alignment horizontal="center" vertical="top" wrapText="1"/>
    </xf>
    <xf numFmtId="0" fontId="51" fillId="0" borderId="61" xfId="0" applyFont="1" applyBorder="1" applyAlignment="1">
      <alignment horizontal="center" vertical="top" wrapText="1"/>
    </xf>
    <xf numFmtId="0" fontId="0" fillId="0" borderId="58" xfId="0" applyBorder="1">
      <alignment horizontal="left" vertical="top" wrapText="1"/>
    </xf>
    <xf numFmtId="0" fontId="0" fillId="0" borderId="44" xfId="0" applyBorder="1">
      <alignment horizontal="left" vertical="top" wrapText="1"/>
    </xf>
    <xf numFmtId="0" fontId="0" fillId="0" borderId="59" xfId="0" applyBorder="1">
      <alignment horizontal="left" vertical="top" wrapText="1"/>
    </xf>
    <xf numFmtId="0" fontId="0" fillId="0" borderId="51" xfId="0" applyBorder="1">
      <alignment horizontal="left" vertical="top" wrapText="1"/>
    </xf>
    <xf numFmtId="0" fontId="0" fillId="0" borderId="12" xfId="0" applyBorder="1">
      <alignment horizontal="left" vertical="top" wrapText="1"/>
    </xf>
    <xf numFmtId="0" fontId="0" fillId="33" borderId="18" xfId="0" applyFill="1" applyBorder="1" applyAlignment="1">
      <alignment horizontal="center" vertical="top" wrapText="1"/>
    </xf>
    <xf numFmtId="0" fontId="0" fillId="33" borderId="19" xfId="0" applyFill="1" applyBorder="1" applyAlignment="1">
      <alignment horizontal="center" vertical="top" wrapText="1"/>
    </xf>
    <xf numFmtId="0" fontId="0" fillId="33" borderId="20" xfId="0" applyFill="1" applyBorder="1" applyAlignment="1">
      <alignment horizontal="center" vertical="top" wrapText="1"/>
    </xf>
    <xf numFmtId="0" fontId="0" fillId="33" borderId="21" xfId="0" applyFill="1" applyBorder="1" applyAlignment="1">
      <alignment horizontal="center" vertical="top" wrapText="1"/>
    </xf>
    <xf numFmtId="0" fontId="0" fillId="33" borderId="22" xfId="0" applyFill="1" applyBorder="1" applyAlignment="1">
      <alignment horizontal="center" vertical="top" wrapText="1"/>
    </xf>
    <xf numFmtId="0" fontId="0" fillId="33" borderId="23" xfId="0" applyFill="1" applyBorder="1" applyAlignment="1">
      <alignment horizontal="center" vertical="top" wrapText="1"/>
    </xf>
    <xf numFmtId="0" fontId="24" fillId="0" borderId="24" xfId="43" applyFont="1" applyBorder="1"/>
    <xf numFmtId="0" fontId="25" fillId="0" borderId="25" xfId="43" applyFont="1" applyBorder="1"/>
    <xf numFmtId="0" fontId="25" fillId="0" borderId="26" xfId="43" applyFont="1" applyBorder="1"/>
    <xf numFmtId="0" fontId="26" fillId="0" borderId="27" xfId="43" applyFont="1" applyBorder="1"/>
    <xf numFmtId="0" fontId="26" fillId="0" borderId="30" xfId="43" applyFont="1" applyBorder="1"/>
    <xf numFmtId="0" fontId="26" fillId="0" borderId="37" xfId="43" applyFont="1" applyBorder="1"/>
    <xf numFmtId="2" fontId="26" fillId="0" borderId="28" xfId="43" applyNumberFormat="1" applyFont="1" applyBorder="1" applyAlignment="1">
      <alignment horizontal="center" wrapText="1"/>
    </xf>
    <xf numFmtId="2" fontId="26" fillId="0" borderId="29" xfId="43" applyNumberFormat="1" applyFont="1" applyBorder="1" applyAlignment="1">
      <alignment horizontal="center" wrapText="1"/>
    </xf>
    <xf numFmtId="0" fontId="26" fillId="0" borderId="31" xfId="43" applyFont="1" applyBorder="1" applyAlignment="1">
      <alignment wrapText="1"/>
    </xf>
    <xf numFmtId="0" fontId="26" fillId="0" borderId="35" xfId="43" applyFont="1" applyBorder="1" applyAlignment="1">
      <alignment wrapText="1"/>
    </xf>
    <xf numFmtId="0" fontId="26" fillId="0" borderId="32" xfId="43" applyFont="1" applyBorder="1" applyAlignment="1">
      <alignment horizontal="center" wrapText="1"/>
    </xf>
    <xf numFmtId="0" fontId="26" fillId="0" borderId="32" xfId="43" applyFont="1" applyBorder="1" applyAlignment="1">
      <alignment wrapText="1"/>
    </xf>
    <xf numFmtId="0" fontId="26" fillId="0" borderId="33" xfId="43" applyFont="1" applyBorder="1" applyAlignment="1">
      <alignment wrapText="1"/>
    </xf>
    <xf numFmtId="0" fontId="26" fillId="0" borderId="39" xfId="43" applyFont="1" applyBorder="1" applyAlignment="1">
      <alignment wrapText="1"/>
    </xf>
    <xf numFmtId="0" fontId="26" fillId="0" borderId="34" xfId="43" applyFont="1" applyBorder="1" applyAlignment="1">
      <alignment wrapText="1"/>
    </xf>
    <xf numFmtId="0" fontId="26" fillId="0" borderId="36" xfId="43" applyFont="1" applyBorder="1" applyAlignment="1">
      <alignment wrapText="1"/>
    </xf>
    <xf numFmtId="0" fontId="26" fillId="0" borderId="40" xfId="43" applyFont="1" applyBorder="1" applyAlignment="1">
      <alignment wrapText="1"/>
    </xf>
    <xf numFmtId="0" fontId="26" fillId="0" borderId="32" xfId="43" applyFont="1" applyBorder="1"/>
    <xf numFmtId="0" fontId="28" fillId="35" borderId="24" xfId="43" applyFont="1" applyFill="1" applyBorder="1"/>
    <xf numFmtId="0" fontId="29" fillId="0" borderId="25" xfId="43" applyFont="1" applyBorder="1"/>
    <xf numFmtId="0" fontId="29" fillId="0" borderId="26" xfId="43" applyFont="1" applyBorder="1"/>
    <xf numFmtId="0" fontId="1" fillId="0" borderId="27" xfId="43" applyFont="1" applyBorder="1"/>
    <xf numFmtId="0" fontId="1" fillId="0" borderId="30" xfId="43" applyFont="1" applyBorder="1"/>
    <xf numFmtId="0" fontId="1" fillId="0" borderId="37" xfId="43" applyFont="1" applyBorder="1"/>
    <xf numFmtId="0" fontId="1" fillId="37" borderId="31" xfId="43" applyFont="1" applyFill="1" applyBorder="1" applyAlignment="1">
      <alignment wrapText="1"/>
    </xf>
    <xf numFmtId="0" fontId="1" fillId="0" borderId="35" xfId="43" applyFont="1" applyBorder="1" applyAlignment="1">
      <alignment wrapText="1"/>
    </xf>
    <xf numFmtId="0" fontId="1" fillId="0" borderId="39" xfId="43" applyFont="1" applyBorder="1" applyAlignment="1">
      <alignment wrapText="1"/>
    </xf>
    <xf numFmtId="0" fontId="1" fillId="35" borderId="48" xfId="43" applyFont="1" applyFill="1" applyBorder="1" applyAlignment="1">
      <alignment horizontal="center" wrapText="1"/>
    </xf>
    <xf numFmtId="0" fontId="1" fillId="35" borderId="32" xfId="43" applyFont="1" applyFill="1" applyBorder="1" applyAlignment="1">
      <alignment wrapText="1"/>
    </xf>
    <xf numFmtId="0" fontId="1" fillId="35" borderId="31" xfId="43" applyFont="1" applyFill="1" applyBorder="1" applyAlignment="1">
      <alignment wrapText="1"/>
    </xf>
    <xf numFmtId="0" fontId="1" fillId="35" borderId="35" xfId="43" applyFont="1" applyFill="1" applyBorder="1" applyAlignment="1">
      <alignment wrapText="1"/>
    </xf>
    <xf numFmtId="0" fontId="1" fillId="35" borderId="39" xfId="43" applyFont="1" applyFill="1" applyBorder="1" applyAlignment="1">
      <alignment wrapText="1"/>
    </xf>
    <xf numFmtId="0" fontId="1" fillId="35" borderId="49" xfId="43" applyFont="1" applyFill="1" applyBorder="1" applyAlignment="1">
      <alignment wrapText="1"/>
    </xf>
    <xf numFmtId="0" fontId="1" fillId="35" borderId="36" xfId="43" applyFont="1" applyFill="1" applyBorder="1" applyAlignment="1">
      <alignment wrapText="1"/>
    </xf>
    <xf numFmtId="0" fontId="1" fillId="35" borderId="40" xfId="43" applyFont="1" applyFill="1" applyBorder="1" applyAlignment="1">
      <alignment wrapText="1"/>
    </xf>
    <xf numFmtId="0" fontId="1" fillId="35" borderId="32" xfId="43" applyFont="1" applyFill="1" applyBorder="1"/>
    <xf numFmtId="0" fontId="32" fillId="0" borderId="53" xfId="43" applyFont="1" applyBorder="1" applyAlignment="1">
      <alignment horizontal="center" vertical="center" wrapText="1"/>
    </xf>
    <xf numFmtId="0" fontId="32" fillId="0" borderId="54" xfId="43" applyFont="1" applyBorder="1" applyAlignment="1">
      <alignment horizontal="center" vertical="center" wrapText="1"/>
    </xf>
    <xf numFmtId="0" fontId="32" fillId="0" borderId="50" xfId="43" applyFont="1" applyBorder="1" applyAlignment="1">
      <alignment horizontal="center" vertical="center" wrapText="1"/>
    </xf>
    <xf numFmtId="0" fontId="61" fillId="0" borderId="53" xfId="43" applyFont="1" applyBorder="1" applyAlignment="1">
      <alignment horizontal="center" vertical="center" wrapText="1"/>
    </xf>
    <xf numFmtId="0" fontId="61" fillId="0" borderId="50" xfId="43" applyFont="1" applyBorder="1" applyAlignment="1">
      <alignment horizontal="center" vertical="center" wrapText="1"/>
    </xf>
    <xf numFmtId="0" fontId="58" fillId="0" borderId="53" xfId="0" applyFont="1" applyBorder="1" applyAlignment="1">
      <alignment horizontal="center" vertical="top" wrapText="1"/>
    </xf>
    <xf numFmtId="0" fontId="58" fillId="0" borderId="54" xfId="0" applyFont="1" applyBorder="1" applyAlignment="1">
      <alignment horizontal="center" vertical="top" wrapText="1"/>
    </xf>
    <xf numFmtId="0" fontId="58" fillId="0" borderId="50" xfId="0" applyFont="1" applyBorder="1" applyAlignment="1">
      <alignment horizontal="center" vertical="top" wrapText="1"/>
    </xf>
    <xf numFmtId="0" fontId="58" fillId="0" borderId="32" xfId="0" applyFont="1" applyBorder="1" applyAlignment="1">
      <alignment horizontal="center" vertical="center" wrapText="1"/>
    </xf>
    <xf numFmtId="0" fontId="59" fillId="0" borderId="33" xfId="0" applyFont="1" applyBorder="1" applyAlignment="1">
      <alignment horizontal="center" vertical="top" wrapText="1"/>
    </xf>
    <xf numFmtId="0" fontId="59" fillId="0" borderId="42" xfId="0" applyFont="1" applyBorder="1" applyAlignment="1">
      <alignment horizontal="center" vertical="top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42" builtinId="5"/>
    <cellStyle name="Процентный 2" xfId="44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5"/>
  <sheetViews>
    <sheetView zoomScale="60" zoomScaleNormal="60" zoomScaleSheetLayoutView="90" workbookViewId="0">
      <pane xSplit="1" ySplit="4" topLeftCell="X5" activePane="bottomRight" state="frozen"/>
      <selection pane="topRight" activeCell="B1" sqref="B1"/>
      <selection pane="bottomLeft" activeCell="A5" sqref="A5"/>
      <selection pane="bottomRight" activeCell="AO4" sqref="AO4:AR7"/>
    </sheetView>
  </sheetViews>
  <sheetFormatPr defaultColWidth="9.140625" defaultRowHeight="15" x14ac:dyDescent="0.25"/>
  <cols>
    <col min="1" max="1" width="38.140625" customWidth="1"/>
    <col min="2" max="7" width="11.42578125" customWidth="1"/>
    <col min="8" max="8" width="11.5703125" customWidth="1"/>
    <col min="9" max="9" width="11.7109375" customWidth="1"/>
    <col min="10" max="10" width="11.140625" customWidth="1"/>
    <col min="11" max="12" width="10" customWidth="1"/>
    <col min="13" max="13" width="9.42578125" customWidth="1"/>
    <col min="14" max="14" width="8.7109375" customWidth="1"/>
    <col min="15" max="15" width="8.140625" customWidth="1"/>
    <col min="16" max="16" width="8.7109375" customWidth="1"/>
    <col min="17" max="17" width="8.5703125" customWidth="1"/>
    <col min="18" max="18" width="8.140625" customWidth="1"/>
    <col min="19" max="19" width="7.85546875" customWidth="1"/>
    <col min="20" max="20" width="7.28515625" customWidth="1"/>
    <col min="21" max="21" width="8.42578125" customWidth="1"/>
    <col min="22" max="22" width="8.140625" customWidth="1"/>
    <col min="23" max="23" width="8.42578125" customWidth="1"/>
    <col min="24" max="25" width="13.7109375" customWidth="1"/>
    <col min="26" max="26" width="19.140625" style="71" customWidth="1"/>
    <col min="27" max="28" width="9.140625" customWidth="1"/>
    <col min="29" max="29" width="9.5703125" customWidth="1"/>
    <col min="30" max="31" width="9.140625" style="71" customWidth="1"/>
    <col min="33" max="33" width="38.140625" customWidth="1"/>
    <col min="34" max="35" width="9.28515625" bestFit="1" customWidth="1"/>
    <col min="36" max="36" width="12.140625" bestFit="1" customWidth="1"/>
    <col min="41" max="41" width="4.28515625" bestFit="1" customWidth="1"/>
    <col min="42" max="42" width="36.140625" customWidth="1"/>
    <col min="43" max="43" width="22.140625" customWidth="1"/>
    <col min="44" max="44" width="17.7109375" customWidth="1"/>
  </cols>
  <sheetData>
    <row r="1" spans="1:44" ht="19.5" customHeight="1" x14ac:dyDescent="0.25">
      <c r="A1" s="266" t="s">
        <v>0</v>
      </c>
      <c r="B1" s="269" t="s">
        <v>1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1"/>
      <c r="Y1" s="153"/>
      <c r="Z1" s="100"/>
      <c r="AA1" s="257" t="s">
        <v>152</v>
      </c>
      <c r="AB1" s="260" t="s">
        <v>170</v>
      </c>
      <c r="AC1" s="263" t="s">
        <v>153</v>
      </c>
      <c r="AD1" s="72"/>
    </row>
    <row r="2" spans="1:44" ht="15.75" customHeight="1" x14ac:dyDescent="0.25">
      <c r="A2" s="267"/>
      <c r="B2" s="266" t="s">
        <v>2</v>
      </c>
      <c r="C2" s="269" t="s">
        <v>3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66" t="s">
        <v>4</v>
      </c>
      <c r="Y2" s="154"/>
      <c r="Z2" s="100"/>
      <c r="AA2" s="258"/>
      <c r="AB2" s="261"/>
      <c r="AC2" s="264"/>
      <c r="AD2" s="72"/>
    </row>
    <row r="3" spans="1:44" ht="73.5" customHeight="1" x14ac:dyDescent="0.25">
      <c r="A3" s="268"/>
      <c r="B3" s="268"/>
      <c r="C3" s="155" t="s">
        <v>5</v>
      </c>
      <c r="D3" s="155" t="s">
        <v>6</v>
      </c>
      <c r="E3" s="155" t="s">
        <v>7</v>
      </c>
      <c r="F3" s="155" t="s">
        <v>8</v>
      </c>
      <c r="G3" s="155" t="s">
        <v>9</v>
      </c>
      <c r="H3" s="155" t="s">
        <v>10</v>
      </c>
      <c r="I3" s="155" t="s">
        <v>11</v>
      </c>
      <c r="J3" s="155" t="s">
        <v>12</v>
      </c>
      <c r="K3" s="155" t="s">
        <v>13</v>
      </c>
      <c r="L3" s="155" t="s">
        <v>14</v>
      </c>
      <c r="M3" s="155" t="s">
        <v>15</v>
      </c>
      <c r="N3" s="155" t="s">
        <v>16</v>
      </c>
      <c r="O3" s="155" t="s">
        <v>17</v>
      </c>
      <c r="P3" s="155" t="s">
        <v>18</v>
      </c>
      <c r="Q3" s="155" t="s">
        <v>19</v>
      </c>
      <c r="R3" s="155" t="s">
        <v>20</v>
      </c>
      <c r="S3" s="155" t="s">
        <v>21</v>
      </c>
      <c r="T3" s="155" t="s">
        <v>22</v>
      </c>
      <c r="U3" s="155" t="s">
        <v>23</v>
      </c>
      <c r="V3" s="155" t="s">
        <v>24</v>
      </c>
      <c r="W3" s="155" t="s">
        <v>25</v>
      </c>
      <c r="X3" s="268"/>
      <c r="Y3" s="156"/>
      <c r="Z3" s="100"/>
      <c r="AA3" s="259"/>
      <c r="AB3" s="262"/>
      <c r="AC3" s="265"/>
      <c r="AD3" s="72"/>
      <c r="AE3" s="94"/>
      <c r="AG3" s="123"/>
      <c r="AH3" s="123"/>
      <c r="AI3" s="123"/>
      <c r="AJ3" s="123"/>
      <c r="AP3" s="253" t="s">
        <v>163</v>
      </c>
      <c r="AQ3" s="254"/>
    </row>
    <row r="4" spans="1:44" ht="60" customHeight="1" thickBot="1" x14ac:dyDescent="0.3">
      <c r="A4" s="157" t="s">
        <v>26</v>
      </c>
      <c r="B4" s="157">
        <v>2</v>
      </c>
      <c r="C4" s="157">
        <v>3</v>
      </c>
      <c r="D4" s="157">
        <v>4</v>
      </c>
      <c r="E4" s="157">
        <v>5</v>
      </c>
      <c r="F4" s="157">
        <v>6</v>
      </c>
      <c r="G4" s="157">
        <v>7</v>
      </c>
      <c r="H4" s="157">
        <v>8</v>
      </c>
      <c r="I4" s="157">
        <v>9</v>
      </c>
      <c r="J4" s="157">
        <v>10</v>
      </c>
      <c r="K4" s="157">
        <v>11</v>
      </c>
      <c r="L4" s="157">
        <v>12</v>
      </c>
      <c r="M4" s="157">
        <v>13</v>
      </c>
      <c r="N4" s="157">
        <v>2</v>
      </c>
      <c r="O4" s="157">
        <v>14</v>
      </c>
      <c r="P4" s="157">
        <v>15</v>
      </c>
      <c r="Q4" s="157">
        <v>16</v>
      </c>
      <c r="R4" s="157">
        <v>17</v>
      </c>
      <c r="S4" s="157">
        <v>18</v>
      </c>
      <c r="T4" s="157">
        <v>19</v>
      </c>
      <c r="U4" s="157">
        <v>20</v>
      </c>
      <c r="V4" s="157">
        <v>21</v>
      </c>
      <c r="W4" s="157">
        <v>22</v>
      </c>
      <c r="X4" s="157">
        <v>23</v>
      </c>
      <c r="Y4" s="154"/>
      <c r="Z4" s="100"/>
      <c r="AA4" s="111"/>
      <c r="AB4" s="107"/>
      <c r="AC4" s="108"/>
      <c r="AD4" s="72"/>
      <c r="AF4" s="109"/>
      <c r="AG4" s="191"/>
      <c r="AH4" s="161" t="s">
        <v>152</v>
      </c>
      <c r="AI4" s="161" t="s">
        <v>167</v>
      </c>
      <c r="AJ4" s="161" t="s">
        <v>153</v>
      </c>
      <c r="AK4" s="91"/>
      <c r="AN4" s="109"/>
      <c r="AO4" s="127" t="s">
        <v>159</v>
      </c>
      <c r="AP4" s="128" t="s">
        <v>157</v>
      </c>
      <c r="AQ4" s="128" t="s">
        <v>158</v>
      </c>
      <c r="AR4" s="6" t="s">
        <v>185</v>
      </c>
    </row>
    <row r="5" spans="1:44" ht="18.75" x14ac:dyDescent="0.25">
      <c r="A5" s="159" t="s">
        <v>27</v>
      </c>
      <c r="B5">
        <v>168781</v>
      </c>
      <c r="C5">
        <v>0</v>
      </c>
      <c r="D5">
        <v>0</v>
      </c>
      <c r="E5">
        <v>63170</v>
      </c>
      <c r="F5">
        <v>0</v>
      </c>
      <c r="G5">
        <v>0</v>
      </c>
      <c r="H5">
        <v>0</v>
      </c>
      <c r="I5">
        <v>78020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109">
        <v>0</v>
      </c>
      <c r="R5" s="172">
        <v>0</v>
      </c>
      <c r="S5" s="172">
        <v>0</v>
      </c>
      <c r="T5" s="172"/>
      <c r="U5" s="172"/>
      <c r="V5" s="172"/>
      <c r="W5" s="172"/>
      <c r="X5" s="172">
        <f t="shared" ref="X5:X36" si="0">SUM(C5:W5)</f>
        <v>141190</v>
      </c>
      <c r="Y5" s="172">
        <v>133181</v>
      </c>
      <c r="Z5" s="99">
        <f>X5-Y5</f>
        <v>8009</v>
      </c>
      <c r="AA5">
        <v>133181</v>
      </c>
      <c r="AB5" s="105">
        <f>C5+D5+E5+F5+G5+H5+I5+J5+K5+L5+M5+N5</f>
        <v>141190</v>
      </c>
      <c r="AC5" s="106">
        <f>AA5*100/AB5</f>
        <v>94.327501947730013</v>
      </c>
      <c r="AD5" s="72"/>
      <c r="AE5" s="86"/>
      <c r="AF5" s="109"/>
      <c r="AG5" s="219" t="s">
        <v>107</v>
      </c>
      <c r="AH5" s="225">
        <v>51150</v>
      </c>
      <c r="AI5" s="225">
        <v>77890</v>
      </c>
      <c r="AJ5" s="221">
        <v>65.669533958146104</v>
      </c>
      <c r="AK5" s="218">
        <v>1</v>
      </c>
      <c r="AN5" s="109"/>
      <c r="AO5" s="127">
        <v>1</v>
      </c>
      <c r="AP5" s="132" t="s">
        <v>107</v>
      </c>
      <c r="AQ5" s="133">
        <v>65.669533958146104</v>
      </c>
      <c r="AR5" s="6">
        <v>26740</v>
      </c>
    </row>
    <row r="6" spans="1:44" ht="18.75" x14ac:dyDescent="0.25">
      <c r="A6" s="144" t="s">
        <v>28</v>
      </c>
      <c r="B6">
        <v>166040</v>
      </c>
      <c r="C6">
        <v>0</v>
      </c>
      <c r="D6">
        <v>0</v>
      </c>
      <c r="E6">
        <v>43820</v>
      </c>
      <c r="F6">
        <v>0</v>
      </c>
      <c r="G6">
        <v>0</v>
      </c>
      <c r="H6">
        <v>62351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s="109">
        <v>0</v>
      </c>
      <c r="R6" s="172">
        <v>0</v>
      </c>
      <c r="S6" s="172">
        <v>0</v>
      </c>
      <c r="T6" s="172"/>
      <c r="U6" s="172"/>
      <c r="V6" s="172"/>
      <c r="W6" s="172"/>
      <c r="X6" s="172">
        <f t="shared" si="0"/>
        <v>106171</v>
      </c>
      <c r="Y6" s="172">
        <v>106171</v>
      </c>
      <c r="Z6" s="99">
        <f t="shared" ref="Z6:Z69" si="1">X6-Y6</f>
        <v>0</v>
      </c>
      <c r="AA6">
        <v>106171</v>
      </c>
      <c r="AB6" s="105">
        <f t="shared" ref="AB6:AB69" si="2">C6+D6+E6+F6+G6+H6+I6+J6+K6+L6+M6+N6</f>
        <v>106171</v>
      </c>
      <c r="AC6" s="104">
        <f t="shared" ref="AC6:AC69" si="3">AA6*100/AB6</f>
        <v>100</v>
      </c>
      <c r="AD6" s="72"/>
      <c r="AE6" s="86"/>
      <c r="AF6" s="109"/>
      <c r="AG6" s="219" t="s">
        <v>51</v>
      </c>
      <c r="AH6" s="225">
        <v>55216</v>
      </c>
      <c r="AI6" s="225">
        <v>73514</v>
      </c>
      <c r="AJ6" s="220">
        <v>75.109502951818698</v>
      </c>
      <c r="AK6" s="91">
        <v>2</v>
      </c>
      <c r="AN6" s="109"/>
      <c r="AO6" s="127">
        <v>2</v>
      </c>
      <c r="AP6" s="132" t="s">
        <v>51</v>
      </c>
      <c r="AQ6" s="133">
        <v>75.109502951818698</v>
      </c>
      <c r="AR6" s="6">
        <v>18298</v>
      </c>
    </row>
    <row r="7" spans="1:44" ht="18.75" x14ac:dyDescent="0.25">
      <c r="A7" s="144" t="s">
        <v>29</v>
      </c>
      <c r="B7">
        <v>143846</v>
      </c>
      <c r="C7">
        <v>0</v>
      </c>
      <c r="D7">
        <v>53540</v>
      </c>
      <c r="E7">
        <v>0</v>
      </c>
      <c r="F7">
        <v>0</v>
      </c>
      <c r="G7">
        <v>0</v>
      </c>
      <c r="H7">
        <v>66930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109">
        <v>0</v>
      </c>
      <c r="R7" s="172">
        <v>0</v>
      </c>
      <c r="S7" s="172">
        <v>0</v>
      </c>
      <c r="T7" s="172"/>
      <c r="U7" s="172"/>
      <c r="V7" s="172"/>
      <c r="W7" s="172"/>
      <c r="X7" s="172">
        <f t="shared" si="0"/>
        <v>120470</v>
      </c>
      <c r="Y7" s="172">
        <v>118834</v>
      </c>
      <c r="Z7" s="99">
        <f t="shared" si="1"/>
        <v>1636</v>
      </c>
      <c r="AA7">
        <v>118834</v>
      </c>
      <c r="AB7" s="105">
        <f t="shared" si="2"/>
        <v>120470</v>
      </c>
      <c r="AC7" s="141">
        <f t="shared" si="3"/>
        <v>98.641985556570106</v>
      </c>
      <c r="AD7" s="101"/>
      <c r="AE7" s="95"/>
      <c r="AF7" s="109"/>
      <c r="AG7" s="219" t="s">
        <v>109</v>
      </c>
      <c r="AH7" s="225">
        <v>147070</v>
      </c>
      <c r="AI7" s="225">
        <v>190015</v>
      </c>
      <c r="AJ7" s="221">
        <v>77.39915269847117</v>
      </c>
      <c r="AK7" s="91">
        <v>3</v>
      </c>
      <c r="AN7" s="109"/>
      <c r="AO7" s="127">
        <v>3</v>
      </c>
      <c r="AP7" s="132" t="s">
        <v>109</v>
      </c>
      <c r="AQ7" s="133">
        <v>77.39915269847117</v>
      </c>
      <c r="AR7" s="6">
        <v>42945</v>
      </c>
    </row>
    <row r="8" spans="1:44" ht="18.75" x14ac:dyDescent="0.25">
      <c r="A8" s="144" t="s">
        <v>30</v>
      </c>
      <c r="B8">
        <v>240501</v>
      </c>
      <c r="C8">
        <v>0</v>
      </c>
      <c r="D8">
        <v>0</v>
      </c>
      <c r="E8">
        <v>90113</v>
      </c>
      <c r="F8">
        <v>2227</v>
      </c>
      <c r="G8">
        <v>0</v>
      </c>
      <c r="H8">
        <v>0</v>
      </c>
      <c r="I8">
        <v>107823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109">
        <v>0</v>
      </c>
      <c r="R8" s="172">
        <v>0</v>
      </c>
      <c r="S8" s="172">
        <v>0</v>
      </c>
      <c r="T8" s="172"/>
      <c r="U8" s="172"/>
      <c r="V8" s="172"/>
      <c r="W8" s="172"/>
      <c r="X8" s="172">
        <f t="shared" si="0"/>
        <v>200163</v>
      </c>
      <c r="Y8" s="172">
        <v>197263</v>
      </c>
      <c r="Z8" s="99">
        <f t="shared" si="1"/>
        <v>2900</v>
      </c>
      <c r="AA8">
        <v>197263</v>
      </c>
      <c r="AB8" s="105">
        <f t="shared" si="2"/>
        <v>200163</v>
      </c>
      <c r="AC8" s="104">
        <f t="shared" si="3"/>
        <v>98.551180787658055</v>
      </c>
      <c r="AD8" s="72"/>
      <c r="AE8" s="86"/>
      <c r="AF8" s="109"/>
      <c r="AG8" s="219" t="s">
        <v>99</v>
      </c>
      <c r="AH8" s="225">
        <v>91317</v>
      </c>
      <c r="AI8" s="225">
        <v>110870</v>
      </c>
      <c r="AJ8" s="220">
        <v>82.364029944980615</v>
      </c>
      <c r="AK8" s="91"/>
      <c r="AN8" s="109"/>
      <c r="AO8" s="127"/>
      <c r="AP8" s="132"/>
      <c r="AQ8" s="133"/>
      <c r="AR8" s="91"/>
    </row>
    <row r="9" spans="1:44" ht="18.75" x14ac:dyDescent="0.25">
      <c r="A9" s="144" t="s">
        <v>31</v>
      </c>
      <c r="B9">
        <v>100000</v>
      </c>
      <c r="C9">
        <v>0</v>
      </c>
      <c r="D9">
        <v>0</v>
      </c>
      <c r="E9">
        <v>50350</v>
      </c>
      <c r="F9">
        <v>0</v>
      </c>
      <c r="G9">
        <v>0</v>
      </c>
      <c r="H9">
        <v>48700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109">
        <v>0</v>
      </c>
      <c r="R9" s="172">
        <v>0</v>
      </c>
      <c r="S9" s="172">
        <v>0</v>
      </c>
      <c r="T9" s="172"/>
      <c r="U9" s="172"/>
      <c r="V9" s="172"/>
      <c r="W9" s="172"/>
      <c r="X9" s="172">
        <f t="shared" si="0"/>
        <v>99050</v>
      </c>
      <c r="Y9" s="172">
        <v>96600</v>
      </c>
      <c r="Z9" s="99">
        <f t="shared" si="1"/>
        <v>2450</v>
      </c>
      <c r="AA9">
        <v>96600</v>
      </c>
      <c r="AB9" s="105">
        <f t="shared" si="2"/>
        <v>99050</v>
      </c>
      <c r="AC9" s="104">
        <f t="shared" si="3"/>
        <v>97.526501766784449</v>
      </c>
      <c r="AD9" s="72"/>
      <c r="AE9" s="86"/>
      <c r="AF9" s="109"/>
      <c r="AG9" s="219" t="s">
        <v>58</v>
      </c>
      <c r="AH9" s="225">
        <v>64760</v>
      </c>
      <c r="AI9" s="225">
        <v>77980</v>
      </c>
      <c r="AJ9" s="220">
        <v>83.046935111567066</v>
      </c>
      <c r="AK9" s="91"/>
      <c r="AN9" s="109"/>
      <c r="AO9" s="127"/>
      <c r="AP9" s="132"/>
      <c r="AQ9" s="133"/>
      <c r="AR9" s="91"/>
    </row>
    <row r="10" spans="1:44" ht="18.75" x14ac:dyDescent="0.25">
      <c r="A10" s="144" t="s">
        <v>32</v>
      </c>
      <c r="B10">
        <v>80500</v>
      </c>
      <c r="C10">
        <v>0</v>
      </c>
      <c r="D10">
        <v>0</v>
      </c>
      <c r="E10">
        <v>44360</v>
      </c>
      <c r="F10">
        <v>0</v>
      </c>
      <c r="G10">
        <v>0</v>
      </c>
      <c r="H10">
        <v>48830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109">
        <v>0</v>
      </c>
      <c r="R10" s="172">
        <v>0</v>
      </c>
      <c r="S10" s="172">
        <v>0</v>
      </c>
      <c r="T10" s="172"/>
      <c r="U10" s="172"/>
      <c r="V10" s="172"/>
      <c r="W10" s="172"/>
      <c r="X10" s="172">
        <f t="shared" si="0"/>
        <v>93190</v>
      </c>
      <c r="Y10" s="172">
        <v>87587</v>
      </c>
      <c r="Z10" s="99">
        <f t="shared" si="1"/>
        <v>5603</v>
      </c>
      <c r="AA10">
        <v>87587</v>
      </c>
      <c r="AB10" s="105">
        <f t="shared" si="2"/>
        <v>93190</v>
      </c>
      <c r="AC10" s="104">
        <f t="shared" si="3"/>
        <v>93.987552312479878</v>
      </c>
      <c r="AD10" s="72"/>
      <c r="AE10" s="86"/>
      <c r="AF10" s="109"/>
      <c r="AG10" s="219" t="s">
        <v>62</v>
      </c>
      <c r="AH10" s="225">
        <v>67687</v>
      </c>
      <c r="AI10" s="225">
        <v>81100</v>
      </c>
      <c r="AJ10" s="220">
        <v>83.461159062885329</v>
      </c>
      <c r="AK10" s="91"/>
      <c r="AN10" s="109"/>
      <c r="AO10" s="127"/>
      <c r="AP10" s="132"/>
      <c r="AQ10" s="133"/>
      <c r="AR10" s="91"/>
    </row>
    <row r="11" spans="1:44" ht="18.75" x14ac:dyDescent="0.25">
      <c r="A11" s="144" t="s">
        <v>33</v>
      </c>
      <c r="B11">
        <v>74786</v>
      </c>
      <c r="C11">
        <v>0</v>
      </c>
      <c r="D11">
        <v>0</v>
      </c>
      <c r="E11">
        <v>33000</v>
      </c>
      <c r="F11">
        <v>0</v>
      </c>
      <c r="G11">
        <v>0</v>
      </c>
      <c r="H11">
        <v>34590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109">
        <v>0</v>
      </c>
      <c r="R11" s="172">
        <v>0</v>
      </c>
      <c r="S11" s="172">
        <v>0</v>
      </c>
      <c r="T11" s="172"/>
      <c r="U11" s="172"/>
      <c r="V11" s="172"/>
      <c r="W11" s="172"/>
      <c r="X11" s="172">
        <f t="shared" si="0"/>
        <v>67590</v>
      </c>
      <c r="Y11" s="172">
        <v>67590</v>
      </c>
      <c r="Z11" s="99">
        <f t="shared" si="1"/>
        <v>0</v>
      </c>
      <c r="AA11">
        <v>67590</v>
      </c>
      <c r="AB11" s="105">
        <f t="shared" si="2"/>
        <v>67590</v>
      </c>
      <c r="AC11" s="104">
        <f t="shared" si="3"/>
        <v>100</v>
      </c>
      <c r="AD11" s="72"/>
      <c r="AE11" s="86"/>
      <c r="AF11" s="109"/>
      <c r="AG11" s="219" t="s">
        <v>59</v>
      </c>
      <c r="AH11" s="225">
        <v>141120</v>
      </c>
      <c r="AI11" s="225">
        <v>168310</v>
      </c>
      <c r="AJ11" s="221">
        <v>83.845285485116747</v>
      </c>
      <c r="AK11" s="91"/>
      <c r="AN11" s="109"/>
      <c r="AO11" s="192"/>
      <c r="AP11" s="193"/>
      <c r="AQ11" s="194"/>
      <c r="AR11" s="91"/>
    </row>
    <row r="12" spans="1:44" ht="18.75" x14ac:dyDescent="0.25">
      <c r="A12" s="144" t="s">
        <v>34</v>
      </c>
      <c r="B12">
        <v>131500</v>
      </c>
      <c r="C12">
        <v>0</v>
      </c>
      <c r="D12">
        <v>0</v>
      </c>
      <c r="E12">
        <v>73500</v>
      </c>
      <c r="F12">
        <v>0</v>
      </c>
      <c r="G12">
        <v>0</v>
      </c>
      <c r="H12">
        <v>0</v>
      </c>
      <c r="I12">
        <v>54660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s="109">
        <v>0</v>
      </c>
      <c r="R12" s="172">
        <v>0</v>
      </c>
      <c r="S12" s="172">
        <v>0</v>
      </c>
      <c r="T12" s="172"/>
      <c r="U12" s="172"/>
      <c r="V12" s="172"/>
      <c r="W12" s="172"/>
      <c r="X12" s="172">
        <f t="shared" si="0"/>
        <v>128160</v>
      </c>
      <c r="Y12" s="172">
        <v>128160</v>
      </c>
      <c r="Z12" s="99">
        <f t="shared" si="1"/>
        <v>0</v>
      </c>
      <c r="AA12">
        <v>128160</v>
      </c>
      <c r="AB12" s="105">
        <f t="shared" si="2"/>
        <v>128160</v>
      </c>
      <c r="AC12" s="104">
        <f t="shared" si="3"/>
        <v>100</v>
      </c>
      <c r="AD12" s="72"/>
      <c r="AE12" s="86"/>
      <c r="AF12" s="109"/>
      <c r="AG12" s="219" t="s">
        <v>52</v>
      </c>
      <c r="AH12" s="225">
        <v>48742</v>
      </c>
      <c r="AI12" s="225">
        <v>57190</v>
      </c>
      <c r="AJ12" s="220">
        <v>85.228186745934607</v>
      </c>
      <c r="AK12" s="91"/>
      <c r="AN12" s="109"/>
      <c r="AO12" s="192"/>
      <c r="AP12" s="193"/>
      <c r="AQ12" s="194"/>
      <c r="AR12" s="91"/>
    </row>
    <row r="13" spans="1:44" ht="18.75" x14ac:dyDescent="0.25">
      <c r="A13" s="144" t="s">
        <v>35</v>
      </c>
      <c r="B13">
        <v>125420</v>
      </c>
      <c r="C13">
        <v>0</v>
      </c>
      <c r="D13">
        <v>0</v>
      </c>
      <c r="E13">
        <v>46870</v>
      </c>
      <c r="F13">
        <v>0</v>
      </c>
      <c r="G13">
        <v>0</v>
      </c>
      <c r="H13">
        <v>0</v>
      </c>
      <c r="I13">
        <v>0</v>
      </c>
      <c r="J13">
        <v>58070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109">
        <v>0</v>
      </c>
      <c r="R13" s="172">
        <v>0</v>
      </c>
      <c r="S13" s="172">
        <v>0</v>
      </c>
      <c r="T13" s="172"/>
      <c r="U13" s="172"/>
      <c r="V13" s="172"/>
      <c r="W13" s="172"/>
      <c r="X13" s="172">
        <f t="shared" si="0"/>
        <v>104940</v>
      </c>
      <c r="Y13" s="172">
        <v>160407</v>
      </c>
      <c r="Z13" s="99">
        <f t="shared" si="1"/>
        <v>-55467</v>
      </c>
      <c r="AA13">
        <v>160407</v>
      </c>
      <c r="AB13" s="105">
        <f t="shared" si="2"/>
        <v>104940</v>
      </c>
      <c r="AC13" s="104">
        <f t="shared" si="3"/>
        <v>152.85591766723843</v>
      </c>
      <c r="AD13" s="72"/>
      <c r="AE13" s="86"/>
      <c r="AF13" s="109"/>
      <c r="AG13" s="219" t="s">
        <v>80</v>
      </c>
      <c r="AH13" s="225">
        <v>262074</v>
      </c>
      <c r="AI13" s="225">
        <v>297610</v>
      </c>
      <c r="AJ13" s="221">
        <v>88.059541010046701</v>
      </c>
      <c r="AK13" s="91"/>
      <c r="AN13" s="109"/>
      <c r="AO13" s="192"/>
      <c r="AP13" s="193"/>
      <c r="AQ13" s="194"/>
      <c r="AR13" s="91"/>
    </row>
    <row r="14" spans="1:44" ht="18.75" x14ac:dyDescent="0.25">
      <c r="A14" s="144" t="s">
        <v>36</v>
      </c>
      <c r="B14">
        <v>921736</v>
      </c>
      <c r="C14">
        <v>0</v>
      </c>
      <c r="D14">
        <v>248000</v>
      </c>
      <c r="E14">
        <v>0</v>
      </c>
      <c r="F14">
        <v>0</v>
      </c>
      <c r="G14">
        <v>130270</v>
      </c>
      <c r="H14">
        <v>0</v>
      </c>
      <c r="I14">
        <v>378190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109">
        <v>0</v>
      </c>
      <c r="R14" s="172">
        <v>0</v>
      </c>
      <c r="S14" s="172">
        <v>0</v>
      </c>
      <c r="T14" s="172"/>
      <c r="U14" s="172"/>
      <c r="V14" s="172"/>
      <c r="W14" s="172"/>
      <c r="X14" s="172">
        <f t="shared" si="0"/>
        <v>756460</v>
      </c>
      <c r="Y14" s="172">
        <v>756460</v>
      </c>
      <c r="Z14" s="99">
        <f t="shared" si="1"/>
        <v>0</v>
      </c>
      <c r="AA14">
        <v>756460</v>
      </c>
      <c r="AB14" s="105">
        <f t="shared" si="2"/>
        <v>756460</v>
      </c>
      <c r="AC14" s="104">
        <f t="shared" si="3"/>
        <v>100</v>
      </c>
      <c r="AD14" s="72"/>
      <c r="AE14" s="86"/>
      <c r="AF14" s="109"/>
      <c r="AG14" s="219" t="s">
        <v>66</v>
      </c>
      <c r="AH14" s="225">
        <v>96984</v>
      </c>
      <c r="AI14" s="225">
        <v>110110</v>
      </c>
      <c r="AJ14" s="220">
        <v>88.079193533738987</v>
      </c>
      <c r="AK14" s="91"/>
      <c r="AN14" s="109"/>
      <c r="AO14" s="192"/>
      <c r="AP14" s="193"/>
      <c r="AQ14" s="194"/>
      <c r="AR14" s="91"/>
    </row>
    <row r="15" spans="1:44" ht="18.75" x14ac:dyDescent="0.25">
      <c r="A15" s="144" t="s">
        <v>37</v>
      </c>
      <c r="B15">
        <v>76882</v>
      </c>
      <c r="E15">
        <v>28480</v>
      </c>
      <c r="J15">
        <v>35966</v>
      </c>
      <c r="Q15" s="109"/>
      <c r="R15" s="172"/>
      <c r="S15" s="172"/>
      <c r="T15" s="172"/>
      <c r="U15" s="172"/>
      <c r="V15" s="172"/>
      <c r="W15" s="172"/>
      <c r="X15" s="172">
        <f t="shared" si="0"/>
        <v>64446</v>
      </c>
      <c r="Y15" s="172">
        <v>57341</v>
      </c>
      <c r="Z15" s="99">
        <f t="shared" si="1"/>
        <v>7105</v>
      </c>
      <c r="AA15">
        <v>57341</v>
      </c>
      <c r="AB15" s="105">
        <f t="shared" si="2"/>
        <v>64446</v>
      </c>
      <c r="AC15" s="104">
        <f t="shared" si="3"/>
        <v>88.975266114266205</v>
      </c>
      <c r="AD15" s="72"/>
      <c r="AE15" s="86"/>
      <c r="AF15" s="109"/>
      <c r="AG15" s="219" t="s">
        <v>100</v>
      </c>
      <c r="AH15" s="225">
        <v>116235</v>
      </c>
      <c r="AI15" s="225">
        <v>131730</v>
      </c>
      <c r="AJ15" s="220">
        <v>88.237303575495332</v>
      </c>
      <c r="AK15" s="91"/>
      <c r="AN15" s="109"/>
      <c r="AO15" s="192"/>
      <c r="AP15" s="193"/>
      <c r="AQ15" s="194"/>
      <c r="AR15" s="91"/>
    </row>
    <row r="16" spans="1:44" ht="18.75" x14ac:dyDescent="0.25">
      <c r="A16" s="144" t="s">
        <v>38</v>
      </c>
      <c r="B16">
        <v>114266</v>
      </c>
      <c r="C16">
        <v>0</v>
      </c>
      <c r="D16">
        <v>0</v>
      </c>
      <c r="E16">
        <v>43810</v>
      </c>
      <c r="F16">
        <v>0</v>
      </c>
      <c r="G16">
        <v>0</v>
      </c>
      <c r="H16">
        <v>0</v>
      </c>
      <c r="I16">
        <v>51330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s="109">
        <v>0</v>
      </c>
      <c r="R16" s="172">
        <v>0</v>
      </c>
      <c r="S16" s="172">
        <v>0</v>
      </c>
      <c r="T16" s="172"/>
      <c r="U16" s="172"/>
      <c r="V16" s="172"/>
      <c r="W16" s="172"/>
      <c r="X16" s="172">
        <f t="shared" si="0"/>
        <v>95140</v>
      </c>
      <c r="Y16" s="172">
        <v>94397</v>
      </c>
      <c r="Z16" s="99">
        <f t="shared" si="1"/>
        <v>743</v>
      </c>
      <c r="AA16">
        <v>94397</v>
      </c>
      <c r="AB16" s="105">
        <f t="shared" si="2"/>
        <v>95140</v>
      </c>
      <c r="AC16" s="104">
        <f t="shared" si="3"/>
        <v>99.219045616985497</v>
      </c>
      <c r="AD16" s="72"/>
      <c r="AE16" s="86"/>
      <c r="AF16" s="109"/>
      <c r="AG16" s="219" t="s">
        <v>37</v>
      </c>
      <c r="AH16" s="225">
        <v>57341</v>
      </c>
      <c r="AI16" s="225">
        <v>64446</v>
      </c>
      <c r="AJ16" s="220">
        <v>88.975266114266205</v>
      </c>
      <c r="AK16" s="91"/>
      <c r="AN16" s="109"/>
      <c r="AO16" s="192"/>
      <c r="AP16" s="193"/>
      <c r="AQ16" s="194"/>
      <c r="AR16" s="91"/>
    </row>
    <row r="17" spans="1:44" ht="18.75" x14ac:dyDescent="0.25">
      <c r="A17" s="144" t="s">
        <v>39</v>
      </c>
      <c r="B17">
        <v>93366</v>
      </c>
      <c r="C17">
        <v>0</v>
      </c>
      <c r="D17">
        <v>0</v>
      </c>
      <c r="E17">
        <v>0</v>
      </c>
      <c r="F17">
        <v>0</v>
      </c>
      <c r="G17">
        <v>34370</v>
      </c>
      <c r="H17">
        <v>0</v>
      </c>
      <c r="I17">
        <v>43990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s="109">
        <v>0</v>
      </c>
      <c r="R17" s="172"/>
      <c r="S17" s="172"/>
      <c r="T17" s="172"/>
      <c r="U17" s="172"/>
      <c r="V17" s="172"/>
      <c r="W17" s="172"/>
      <c r="X17" s="172">
        <f t="shared" si="0"/>
        <v>78360</v>
      </c>
      <c r="Y17" s="172">
        <v>76282</v>
      </c>
      <c r="Z17" s="99">
        <f t="shared" si="1"/>
        <v>2078</v>
      </c>
      <c r="AA17">
        <v>76282</v>
      </c>
      <c r="AB17" s="105">
        <f t="shared" si="2"/>
        <v>78360</v>
      </c>
      <c r="AC17" s="104">
        <f>AA17*100/AB17</f>
        <v>97.348136804492086</v>
      </c>
      <c r="AD17" s="72"/>
      <c r="AE17" s="86"/>
      <c r="AF17" s="109"/>
      <c r="AG17" s="219" t="s">
        <v>103</v>
      </c>
      <c r="AH17" s="225">
        <v>120665</v>
      </c>
      <c r="AI17" s="225">
        <v>135090</v>
      </c>
      <c r="AJ17" s="220">
        <v>89.321933525797618</v>
      </c>
      <c r="AK17" s="91"/>
      <c r="AN17" s="109"/>
      <c r="AO17" s="192"/>
      <c r="AP17" s="195"/>
      <c r="AQ17" s="196"/>
      <c r="AR17" s="91"/>
    </row>
    <row r="18" spans="1:44" ht="18.75" x14ac:dyDescent="0.25">
      <c r="A18" s="144" t="s">
        <v>40</v>
      </c>
      <c r="B18">
        <v>97762</v>
      </c>
      <c r="C18">
        <v>0</v>
      </c>
      <c r="D18">
        <v>0</v>
      </c>
      <c r="E18">
        <v>36140</v>
      </c>
      <c r="F18">
        <v>0</v>
      </c>
      <c r="G18">
        <v>0</v>
      </c>
      <c r="H18">
        <v>0</v>
      </c>
      <c r="I18">
        <v>45850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s="109">
        <v>0</v>
      </c>
      <c r="R18" s="172">
        <v>0</v>
      </c>
      <c r="S18" s="172">
        <v>0</v>
      </c>
      <c r="T18" s="172"/>
      <c r="U18" s="172"/>
      <c r="V18" s="172"/>
      <c r="W18" s="172"/>
      <c r="X18" s="172">
        <f t="shared" si="0"/>
        <v>81990</v>
      </c>
      <c r="Y18" s="172">
        <v>81990</v>
      </c>
      <c r="Z18" s="99">
        <f t="shared" si="1"/>
        <v>0</v>
      </c>
      <c r="AA18">
        <v>81990</v>
      </c>
      <c r="AB18" s="105">
        <f t="shared" si="2"/>
        <v>81990</v>
      </c>
      <c r="AC18" s="104">
        <f t="shared" si="3"/>
        <v>100</v>
      </c>
      <c r="AD18" s="72"/>
      <c r="AE18" s="86"/>
      <c r="AF18" s="109"/>
      <c r="AG18" s="219" t="s">
        <v>104</v>
      </c>
      <c r="AH18" s="225">
        <v>76687</v>
      </c>
      <c r="AI18" s="225">
        <v>85770</v>
      </c>
      <c r="AJ18" s="221">
        <v>89.410050134079512</v>
      </c>
      <c r="AK18" s="91"/>
      <c r="AN18" s="109"/>
      <c r="AO18" s="192"/>
      <c r="AP18" s="195"/>
      <c r="AQ18" s="196"/>
      <c r="AR18" s="91"/>
    </row>
    <row r="19" spans="1:44" ht="18.75" x14ac:dyDescent="0.25">
      <c r="A19" s="144" t="s">
        <v>41</v>
      </c>
      <c r="B19">
        <v>135656</v>
      </c>
      <c r="C19">
        <v>0</v>
      </c>
      <c r="D19">
        <v>50800</v>
      </c>
      <c r="E19">
        <v>0</v>
      </c>
      <c r="F19">
        <v>0</v>
      </c>
      <c r="G19">
        <v>62670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s="109">
        <v>0</v>
      </c>
      <c r="R19" s="172">
        <v>0</v>
      </c>
      <c r="S19" s="172">
        <v>0</v>
      </c>
      <c r="T19" s="172"/>
      <c r="U19" s="172"/>
      <c r="V19" s="172"/>
      <c r="W19" s="172"/>
      <c r="X19" s="172">
        <f t="shared" si="0"/>
        <v>113470</v>
      </c>
      <c r="Y19" s="172">
        <v>113470</v>
      </c>
      <c r="Z19" s="99">
        <f t="shared" si="1"/>
        <v>0</v>
      </c>
      <c r="AA19">
        <v>113470</v>
      </c>
      <c r="AB19" s="105">
        <f t="shared" si="2"/>
        <v>113470</v>
      </c>
      <c r="AC19" s="104">
        <f t="shared" si="3"/>
        <v>100</v>
      </c>
      <c r="AD19" s="72"/>
      <c r="AE19" s="86"/>
      <c r="AF19" s="109"/>
      <c r="AG19" s="219" t="s">
        <v>77</v>
      </c>
      <c r="AH19" s="225">
        <v>188355</v>
      </c>
      <c r="AI19" s="225">
        <v>210340</v>
      </c>
      <c r="AJ19" s="220">
        <v>89.547874869259289</v>
      </c>
      <c r="AK19" s="91"/>
      <c r="AN19" s="109"/>
      <c r="AO19" s="192"/>
      <c r="AP19" s="195"/>
      <c r="AQ19" s="196"/>
      <c r="AR19" s="91"/>
    </row>
    <row r="20" spans="1:44" ht="18.75" x14ac:dyDescent="0.25">
      <c r="A20" s="144" t="s">
        <v>42</v>
      </c>
      <c r="B20">
        <v>141209</v>
      </c>
      <c r="C20">
        <v>0</v>
      </c>
      <c r="D20">
        <v>0</v>
      </c>
      <c r="E20">
        <v>53210</v>
      </c>
      <c r="F20">
        <v>0</v>
      </c>
      <c r="G20">
        <v>0</v>
      </c>
      <c r="H20">
        <v>0</v>
      </c>
      <c r="I20">
        <v>64770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s="109">
        <v>0</v>
      </c>
      <c r="R20" s="172"/>
      <c r="S20" s="172"/>
      <c r="T20" s="172"/>
      <c r="U20" s="172"/>
      <c r="V20" s="172"/>
      <c r="W20" s="172"/>
      <c r="X20" s="172">
        <f t="shared" si="0"/>
        <v>117980</v>
      </c>
      <c r="Y20" s="172">
        <v>117312</v>
      </c>
      <c r="Z20" s="99">
        <f t="shared" si="1"/>
        <v>668</v>
      </c>
      <c r="AA20">
        <v>117312</v>
      </c>
      <c r="AB20" s="105">
        <f t="shared" si="2"/>
        <v>117980</v>
      </c>
      <c r="AC20" s="104">
        <f t="shared" si="3"/>
        <v>99.433802339379554</v>
      </c>
      <c r="AD20" s="72"/>
      <c r="AE20" s="86"/>
      <c r="AF20" s="109"/>
      <c r="AG20" s="219" t="s">
        <v>72</v>
      </c>
      <c r="AH20" s="225">
        <v>380921</v>
      </c>
      <c r="AI20" s="225">
        <v>423890</v>
      </c>
      <c r="AJ20" s="220">
        <v>89.863172049352428</v>
      </c>
      <c r="AK20" s="91"/>
      <c r="AN20" s="109"/>
      <c r="AO20" s="192"/>
      <c r="AP20" s="195"/>
      <c r="AQ20" s="196"/>
      <c r="AR20" s="91"/>
    </row>
    <row r="21" spans="1:44" x14ac:dyDescent="0.25">
      <c r="A21" s="144" t="s">
        <v>43</v>
      </c>
      <c r="B21">
        <v>121000</v>
      </c>
      <c r="C21">
        <v>0</v>
      </c>
      <c r="D21">
        <v>0</v>
      </c>
      <c r="E21">
        <v>53791</v>
      </c>
      <c r="F21">
        <v>0</v>
      </c>
      <c r="G21">
        <v>0</v>
      </c>
      <c r="H21">
        <v>63201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s="109">
        <v>0</v>
      </c>
      <c r="R21" s="172">
        <v>0</v>
      </c>
      <c r="S21" s="172">
        <v>0</v>
      </c>
      <c r="T21" s="172"/>
      <c r="U21" s="172"/>
      <c r="V21" s="172"/>
      <c r="W21" s="172"/>
      <c r="X21" s="172">
        <f t="shared" si="0"/>
        <v>116992</v>
      </c>
      <c r="Y21" s="172">
        <v>116992</v>
      </c>
      <c r="Z21" s="99">
        <f t="shared" si="1"/>
        <v>0</v>
      </c>
      <c r="AA21">
        <v>116992</v>
      </c>
      <c r="AB21" s="105">
        <f t="shared" si="2"/>
        <v>116992</v>
      </c>
      <c r="AC21" s="104">
        <f t="shared" si="3"/>
        <v>100</v>
      </c>
      <c r="AD21" s="72"/>
      <c r="AE21" s="86"/>
      <c r="AF21" s="109"/>
      <c r="AG21" s="219" t="s">
        <v>82</v>
      </c>
      <c r="AH21" s="225">
        <v>100532</v>
      </c>
      <c r="AI21" s="225">
        <v>111820</v>
      </c>
      <c r="AJ21" s="222">
        <v>89.905204793417994</v>
      </c>
      <c r="AK21" s="91"/>
      <c r="AO21" s="68"/>
      <c r="AP21" s="68"/>
      <c r="AQ21" s="68"/>
    </row>
    <row r="22" spans="1:44" x14ac:dyDescent="0.25">
      <c r="A22" s="144" t="s">
        <v>44</v>
      </c>
      <c r="B22">
        <v>1290892</v>
      </c>
      <c r="C22">
        <v>0</v>
      </c>
      <c r="D22">
        <v>189000</v>
      </c>
      <c r="E22">
        <v>343910</v>
      </c>
      <c r="F22">
        <v>0</v>
      </c>
      <c r="G22">
        <v>0</v>
      </c>
      <c r="H22">
        <v>0</v>
      </c>
      <c r="I22">
        <v>525140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s="109"/>
      <c r="R22" s="172"/>
      <c r="S22" s="172"/>
      <c r="T22" s="172"/>
      <c r="U22" s="172"/>
      <c r="V22" s="172"/>
      <c r="W22" s="172"/>
      <c r="X22" s="172">
        <f t="shared" si="0"/>
        <v>1058050</v>
      </c>
      <c r="Y22" s="172">
        <v>1058050</v>
      </c>
      <c r="Z22" s="99">
        <f t="shared" si="1"/>
        <v>0</v>
      </c>
      <c r="AA22">
        <v>1058050</v>
      </c>
      <c r="AB22" s="105">
        <f t="shared" si="2"/>
        <v>1058050</v>
      </c>
      <c r="AC22" s="104">
        <f t="shared" si="3"/>
        <v>100</v>
      </c>
      <c r="AD22" s="72"/>
      <c r="AE22" s="86"/>
      <c r="AF22" s="109"/>
      <c r="AG22" s="219" t="s">
        <v>53</v>
      </c>
      <c r="AH22" s="225">
        <v>50578</v>
      </c>
      <c r="AI22" s="225">
        <v>56150</v>
      </c>
      <c r="AJ22" s="220">
        <v>90.07658058771149</v>
      </c>
      <c r="AK22" s="91"/>
    </row>
    <row r="23" spans="1:44" x14ac:dyDescent="0.25">
      <c r="A23" s="144" t="s">
        <v>45</v>
      </c>
      <c r="B23">
        <v>72455</v>
      </c>
      <c r="C23">
        <v>0</v>
      </c>
      <c r="D23">
        <v>27000</v>
      </c>
      <c r="E23">
        <v>0</v>
      </c>
      <c r="F23">
        <v>0</v>
      </c>
      <c r="G23">
        <v>0</v>
      </c>
      <c r="H23">
        <v>33660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 s="109">
        <v>0</v>
      </c>
      <c r="R23" s="172">
        <v>0</v>
      </c>
      <c r="S23" s="172">
        <v>0</v>
      </c>
      <c r="T23" s="172"/>
      <c r="U23" s="172"/>
      <c r="V23" s="172"/>
      <c r="W23" s="172"/>
      <c r="X23" s="172">
        <f t="shared" si="0"/>
        <v>60660</v>
      </c>
      <c r="Y23" s="172">
        <v>54715</v>
      </c>
      <c r="Z23" s="99">
        <f t="shared" si="1"/>
        <v>5945</v>
      </c>
      <c r="AA23">
        <v>54715</v>
      </c>
      <c r="AB23" s="105">
        <f t="shared" si="2"/>
        <v>60660</v>
      </c>
      <c r="AC23" s="133">
        <f t="shared" si="3"/>
        <v>90.19947246950214</v>
      </c>
      <c r="AD23" s="72"/>
      <c r="AE23" s="86"/>
      <c r="AF23" s="109"/>
      <c r="AG23" s="219" t="s">
        <v>45</v>
      </c>
      <c r="AH23" s="225">
        <v>54715</v>
      </c>
      <c r="AI23" s="225">
        <v>60660</v>
      </c>
      <c r="AJ23" s="222">
        <v>90.19947246950214</v>
      </c>
      <c r="AK23" s="91"/>
    </row>
    <row r="24" spans="1:44" x14ac:dyDescent="0.25">
      <c r="A24" s="144" t="s">
        <v>46</v>
      </c>
      <c r="B24">
        <v>105009</v>
      </c>
      <c r="C24">
        <v>0</v>
      </c>
      <c r="D24">
        <v>0</v>
      </c>
      <c r="E24">
        <v>0</v>
      </c>
      <c r="F24">
        <v>39330</v>
      </c>
      <c r="G24">
        <v>48499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s="109">
        <v>0</v>
      </c>
      <c r="R24" s="172"/>
      <c r="S24" s="172"/>
      <c r="T24" s="172"/>
      <c r="U24" s="172"/>
      <c r="V24" s="172"/>
      <c r="W24" s="172"/>
      <c r="X24" s="172">
        <f t="shared" si="0"/>
        <v>87829</v>
      </c>
      <c r="Y24" s="172">
        <v>79326</v>
      </c>
      <c r="Z24" s="99">
        <f t="shared" si="1"/>
        <v>8503</v>
      </c>
      <c r="AA24">
        <v>79326</v>
      </c>
      <c r="AB24" s="105">
        <f t="shared" si="2"/>
        <v>87829</v>
      </c>
      <c r="AC24" s="104">
        <f t="shared" si="3"/>
        <v>90.318687449475689</v>
      </c>
      <c r="AD24" s="72"/>
      <c r="AE24" s="86"/>
      <c r="AF24" s="109"/>
      <c r="AG24" s="219" t="s">
        <v>46</v>
      </c>
      <c r="AH24" s="225">
        <v>79326</v>
      </c>
      <c r="AI24" s="225">
        <v>87829</v>
      </c>
      <c r="AJ24" s="223">
        <v>90.318687449475689</v>
      </c>
      <c r="AK24" s="91"/>
      <c r="AP24" s="255" t="s">
        <v>164</v>
      </c>
      <c r="AQ24" s="256"/>
    </row>
    <row r="25" spans="1:44" ht="18" customHeight="1" thickBot="1" x14ac:dyDescent="0.3">
      <c r="A25" s="144" t="s">
        <v>47</v>
      </c>
      <c r="B25">
        <v>476591</v>
      </c>
      <c r="C25">
        <v>0</v>
      </c>
      <c r="D25">
        <v>0</v>
      </c>
      <c r="E25">
        <v>50390</v>
      </c>
      <c r="F25">
        <v>0</v>
      </c>
      <c r="G25">
        <v>0</v>
      </c>
      <c r="H25">
        <v>0</v>
      </c>
      <c r="I25">
        <v>61261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109">
        <v>0</v>
      </c>
      <c r="R25" s="172">
        <v>0</v>
      </c>
      <c r="S25" s="172">
        <v>0</v>
      </c>
      <c r="T25" s="172"/>
      <c r="U25" s="172"/>
      <c r="V25" s="172"/>
      <c r="W25" s="172"/>
      <c r="X25" s="172">
        <f t="shared" si="0"/>
        <v>111651</v>
      </c>
      <c r="Y25" s="172">
        <v>111651</v>
      </c>
      <c r="Z25" s="99">
        <f t="shared" si="1"/>
        <v>0</v>
      </c>
      <c r="AA25">
        <v>111651</v>
      </c>
      <c r="AB25" s="105">
        <f t="shared" si="2"/>
        <v>111651</v>
      </c>
      <c r="AC25" s="104">
        <f t="shared" si="3"/>
        <v>100</v>
      </c>
      <c r="AD25" s="72"/>
      <c r="AE25" s="86"/>
      <c r="AF25" s="109"/>
      <c r="AG25" s="219" t="s">
        <v>55</v>
      </c>
      <c r="AH25" s="225">
        <v>5243</v>
      </c>
      <c r="AI25" s="225">
        <v>5780</v>
      </c>
      <c r="AJ25" s="220">
        <v>90.709342560553637</v>
      </c>
      <c r="AK25" s="91"/>
      <c r="AO25" s="127" t="s">
        <v>159</v>
      </c>
      <c r="AP25" s="128" t="s">
        <v>157</v>
      </c>
      <c r="AQ25" s="128" t="s">
        <v>158</v>
      </c>
    </row>
    <row r="26" spans="1:44" ht="18.75" x14ac:dyDescent="0.25">
      <c r="A26" s="144" t="s">
        <v>48</v>
      </c>
      <c r="B26">
        <v>144060</v>
      </c>
      <c r="C26">
        <v>0</v>
      </c>
      <c r="D26">
        <v>0</v>
      </c>
      <c r="E26">
        <v>55130</v>
      </c>
      <c r="F26">
        <v>0</v>
      </c>
      <c r="G26">
        <v>0</v>
      </c>
      <c r="H26">
        <v>64850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s="109">
        <v>0</v>
      </c>
      <c r="R26" s="172">
        <v>0</v>
      </c>
      <c r="S26" s="172">
        <v>0</v>
      </c>
      <c r="T26" s="172"/>
      <c r="U26" s="172"/>
      <c r="V26" s="172"/>
      <c r="W26" s="172"/>
      <c r="X26" s="172">
        <f t="shared" si="0"/>
        <v>119980</v>
      </c>
      <c r="Y26" s="172">
        <v>119980</v>
      </c>
      <c r="Z26" s="99">
        <f t="shared" si="1"/>
        <v>0</v>
      </c>
      <c r="AA26">
        <v>119980</v>
      </c>
      <c r="AB26" s="105">
        <f t="shared" si="2"/>
        <v>119980</v>
      </c>
      <c r="AC26" s="104">
        <f t="shared" si="3"/>
        <v>100</v>
      </c>
      <c r="AD26" s="72"/>
      <c r="AE26" s="86"/>
      <c r="AF26" s="109"/>
      <c r="AG26" s="219" t="s">
        <v>76</v>
      </c>
      <c r="AH26" s="225">
        <v>269944</v>
      </c>
      <c r="AI26" s="225">
        <v>293570</v>
      </c>
      <c r="AJ26" s="220">
        <v>91.95217494975644</v>
      </c>
      <c r="AK26" s="91"/>
      <c r="AO26" s="127">
        <v>1</v>
      </c>
      <c r="AP26" s="137" t="s">
        <v>109</v>
      </c>
      <c r="AQ26" s="138">
        <v>44.240191563823906</v>
      </c>
    </row>
    <row r="27" spans="1:44" ht="18.75" x14ac:dyDescent="0.25">
      <c r="A27" s="144" t="s">
        <v>49</v>
      </c>
      <c r="B27">
        <v>119363</v>
      </c>
      <c r="C27">
        <v>0</v>
      </c>
      <c r="D27">
        <v>0</v>
      </c>
      <c r="E27">
        <v>45940</v>
      </c>
      <c r="F27">
        <v>0</v>
      </c>
      <c r="G27">
        <v>0</v>
      </c>
      <c r="H27">
        <v>53350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s="109">
        <v>0</v>
      </c>
      <c r="R27" s="172">
        <v>0</v>
      </c>
      <c r="S27" s="172">
        <v>0</v>
      </c>
      <c r="T27" s="172"/>
      <c r="U27" s="172"/>
      <c r="V27" s="172"/>
      <c r="W27" s="172"/>
      <c r="X27" s="172">
        <f t="shared" si="0"/>
        <v>99290</v>
      </c>
      <c r="Y27" s="172">
        <v>99290</v>
      </c>
      <c r="Z27" s="99">
        <f t="shared" si="1"/>
        <v>0</v>
      </c>
      <c r="AA27">
        <v>99290</v>
      </c>
      <c r="AB27" s="105">
        <f t="shared" si="2"/>
        <v>99290</v>
      </c>
      <c r="AC27" s="104">
        <f t="shared" si="3"/>
        <v>100</v>
      </c>
      <c r="AD27" s="72"/>
      <c r="AE27" s="86"/>
      <c r="AF27" s="109"/>
      <c r="AG27" s="219" t="s">
        <v>136</v>
      </c>
      <c r="AH27" s="225">
        <v>46437</v>
      </c>
      <c r="AI27" s="225">
        <v>50500</v>
      </c>
      <c r="AJ27" s="220">
        <v>91.954455445544554</v>
      </c>
      <c r="AK27" s="91"/>
      <c r="AO27" s="127">
        <v>2</v>
      </c>
      <c r="AP27" s="139" t="s">
        <v>48</v>
      </c>
      <c r="AQ27" s="138">
        <v>51.996117190257678</v>
      </c>
    </row>
    <row r="28" spans="1:44" ht="18.75" x14ac:dyDescent="0.25">
      <c r="A28" s="144" t="s">
        <v>50</v>
      </c>
      <c r="B28">
        <v>196780</v>
      </c>
      <c r="C28">
        <v>0</v>
      </c>
      <c r="D28">
        <v>75040</v>
      </c>
      <c r="E28">
        <v>0</v>
      </c>
      <c r="F28">
        <v>0</v>
      </c>
      <c r="G28">
        <v>0</v>
      </c>
      <c r="H28">
        <v>0</v>
      </c>
      <c r="I28">
        <v>94950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s="109">
        <v>0</v>
      </c>
      <c r="R28" s="172">
        <v>0</v>
      </c>
      <c r="S28" s="172">
        <v>0</v>
      </c>
      <c r="T28" s="172"/>
      <c r="U28" s="172"/>
      <c r="V28" s="172"/>
      <c r="W28" s="172"/>
      <c r="X28" s="172">
        <f t="shared" si="0"/>
        <v>169990</v>
      </c>
      <c r="Y28" s="172">
        <v>166060</v>
      </c>
      <c r="Z28" s="99">
        <f t="shared" si="1"/>
        <v>3930</v>
      </c>
      <c r="AA28">
        <v>166060</v>
      </c>
      <c r="AB28" s="105">
        <f t="shared" si="2"/>
        <v>169990</v>
      </c>
      <c r="AC28" s="104">
        <f t="shared" si="3"/>
        <v>97.688099299958822</v>
      </c>
      <c r="AD28" s="72"/>
      <c r="AE28" s="86"/>
      <c r="AF28" s="109"/>
      <c r="AG28" s="219" t="s">
        <v>57</v>
      </c>
      <c r="AH28" s="225">
        <v>492233</v>
      </c>
      <c r="AI28" s="225">
        <v>533933</v>
      </c>
      <c r="AJ28" s="221">
        <v>92.190031333519372</v>
      </c>
      <c r="AK28" s="91"/>
      <c r="AO28" s="127">
        <v>3</v>
      </c>
      <c r="AP28" s="139" t="s">
        <v>55</v>
      </c>
      <c r="AQ28" s="138">
        <v>56.470588235294116</v>
      </c>
    </row>
    <row r="29" spans="1:44" ht="18.75" x14ac:dyDescent="0.25">
      <c r="A29" s="144" t="s">
        <v>51</v>
      </c>
      <c r="B29">
        <v>87772</v>
      </c>
      <c r="C29">
        <v>0</v>
      </c>
      <c r="D29">
        <v>0</v>
      </c>
      <c r="E29">
        <v>32660</v>
      </c>
      <c r="F29">
        <v>0</v>
      </c>
      <c r="G29">
        <v>40854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s="109"/>
      <c r="R29" s="172"/>
      <c r="S29" s="172"/>
      <c r="T29" s="172"/>
      <c r="U29" s="172"/>
      <c r="V29" s="172"/>
      <c r="W29" s="172"/>
      <c r="X29" s="172">
        <f t="shared" si="0"/>
        <v>73514</v>
      </c>
      <c r="Y29" s="172">
        <v>55216</v>
      </c>
      <c r="Z29" s="99">
        <f t="shared" si="1"/>
        <v>18298</v>
      </c>
      <c r="AA29">
        <v>55216</v>
      </c>
      <c r="AB29" s="105">
        <f t="shared" si="2"/>
        <v>73514</v>
      </c>
      <c r="AC29" s="104">
        <f t="shared" si="3"/>
        <v>75.109502951818698</v>
      </c>
      <c r="AD29" s="72"/>
      <c r="AE29" s="86"/>
      <c r="AF29" s="109"/>
      <c r="AG29" s="219" t="s">
        <v>83</v>
      </c>
      <c r="AH29" s="225">
        <v>81872</v>
      </c>
      <c r="AI29" s="225">
        <v>87744</v>
      </c>
      <c r="AJ29" s="224">
        <v>93.307804522246542</v>
      </c>
      <c r="AK29" s="91"/>
      <c r="AO29" s="127">
        <v>4</v>
      </c>
      <c r="AP29" s="139" t="s">
        <v>52</v>
      </c>
      <c r="AQ29" s="138">
        <v>56.714460570029722</v>
      </c>
    </row>
    <row r="30" spans="1:44" ht="18.75" x14ac:dyDescent="0.25">
      <c r="A30" s="144" t="s">
        <v>52</v>
      </c>
      <c r="B30">
        <v>81750</v>
      </c>
      <c r="C30">
        <v>0</v>
      </c>
      <c r="D30">
        <v>0</v>
      </c>
      <c r="E30">
        <v>25720</v>
      </c>
      <c r="F30">
        <v>0</v>
      </c>
      <c r="G30">
        <v>0</v>
      </c>
      <c r="H30">
        <v>0</v>
      </c>
      <c r="I30">
        <v>0</v>
      </c>
      <c r="J30">
        <v>31470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s="109">
        <v>0</v>
      </c>
      <c r="R30" s="172"/>
      <c r="S30" s="172"/>
      <c r="T30" s="172"/>
      <c r="U30" s="172"/>
      <c r="V30" s="172"/>
      <c r="W30" s="172"/>
      <c r="X30" s="172">
        <f t="shared" si="0"/>
        <v>57190</v>
      </c>
      <c r="Y30" s="172">
        <v>48742</v>
      </c>
      <c r="Z30" s="99">
        <f t="shared" si="1"/>
        <v>8448</v>
      </c>
      <c r="AA30">
        <v>48742</v>
      </c>
      <c r="AB30" s="105">
        <f>C30+D30+E30+F30+G30+H30+I30+J30+K30+L30+M30+N30</f>
        <v>57190</v>
      </c>
      <c r="AC30" s="104">
        <f t="shared" si="3"/>
        <v>85.228186745934607</v>
      </c>
      <c r="AD30" s="72"/>
      <c r="AE30" s="86"/>
      <c r="AF30" s="109"/>
      <c r="AG30" s="219" t="s">
        <v>56</v>
      </c>
      <c r="AH30" s="225">
        <v>60713</v>
      </c>
      <c r="AI30" s="225">
        <v>65000</v>
      </c>
      <c r="AJ30" s="220">
        <v>93.404615384615383</v>
      </c>
      <c r="AK30" s="91"/>
      <c r="AO30" s="127">
        <v>5</v>
      </c>
      <c r="AP30" s="139" t="s">
        <v>51</v>
      </c>
      <c r="AQ30" s="138">
        <v>57.920940229072016</v>
      </c>
    </row>
    <row r="31" spans="1:44" ht="18.75" x14ac:dyDescent="0.25">
      <c r="A31" s="144" t="s">
        <v>53</v>
      </c>
      <c r="B31">
        <v>72000</v>
      </c>
      <c r="C31">
        <v>0</v>
      </c>
      <c r="D31">
        <v>25230</v>
      </c>
      <c r="E31">
        <v>0</v>
      </c>
      <c r="F31">
        <v>0</v>
      </c>
      <c r="G31">
        <v>0</v>
      </c>
      <c r="H31">
        <v>30920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 s="109">
        <v>0</v>
      </c>
      <c r="R31" s="172">
        <v>0</v>
      </c>
      <c r="S31" s="172">
        <v>0</v>
      </c>
      <c r="T31" s="172"/>
      <c r="U31" s="172"/>
      <c r="V31" s="172"/>
      <c r="W31" s="172"/>
      <c r="X31" s="172">
        <f t="shared" si="0"/>
        <v>56150</v>
      </c>
      <c r="Y31" s="172">
        <v>50578</v>
      </c>
      <c r="Z31" s="99">
        <f t="shared" si="1"/>
        <v>5572</v>
      </c>
      <c r="AA31">
        <v>50578</v>
      </c>
      <c r="AB31" s="105">
        <f t="shared" si="2"/>
        <v>56150</v>
      </c>
      <c r="AC31" s="141">
        <f t="shared" si="3"/>
        <v>90.07658058771149</v>
      </c>
      <c r="AD31" s="102"/>
      <c r="AE31" s="87"/>
      <c r="AF31" s="109"/>
      <c r="AG31" s="219" t="s">
        <v>32</v>
      </c>
      <c r="AH31" s="225">
        <v>87587</v>
      </c>
      <c r="AI31" s="225">
        <v>93190</v>
      </c>
      <c r="AJ31" s="220">
        <v>93.987552312479878</v>
      </c>
      <c r="AK31" s="91"/>
      <c r="AO31" s="127">
        <v>6</v>
      </c>
      <c r="AP31" s="139" t="s">
        <v>99</v>
      </c>
      <c r="AQ31" s="138">
        <v>58.342202579597725</v>
      </c>
    </row>
    <row r="32" spans="1:44" ht="18.75" x14ac:dyDescent="0.25">
      <c r="A32" s="144" t="s">
        <v>54</v>
      </c>
      <c r="B32">
        <v>510000</v>
      </c>
      <c r="C32">
        <v>0</v>
      </c>
      <c r="D32">
        <v>246720</v>
      </c>
      <c r="E32">
        <v>0</v>
      </c>
      <c r="F32">
        <v>0</v>
      </c>
      <c r="G32">
        <v>214220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s="109">
        <v>0</v>
      </c>
      <c r="R32" s="172">
        <v>0</v>
      </c>
      <c r="S32" s="172">
        <v>0</v>
      </c>
      <c r="T32" s="172"/>
      <c r="U32" s="172"/>
      <c r="V32" s="172"/>
      <c r="W32" s="172"/>
      <c r="X32" s="172">
        <f t="shared" si="0"/>
        <v>460940</v>
      </c>
      <c r="Y32" s="172">
        <v>460190</v>
      </c>
      <c r="Z32" s="99">
        <f t="shared" si="1"/>
        <v>750</v>
      </c>
      <c r="AA32">
        <v>460190</v>
      </c>
      <c r="AB32" s="105">
        <f t="shared" si="2"/>
        <v>460940</v>
      </c>
      <c r="AC32" s="104">
        <f t="shared" si="3"/>
        <v>99.837289018093458</v>
      </c>
      <c r="AD32" s="72"/>
      <c r="AE32" s="86"/>
      <c r="AF32" s="109"/>
      <c r="AG32" s="219" t="s">
        <v>106</v>
      </c>
      <c r="AH32" s="225">
        <v>13429</v>
      </c>
      <c r="AI32" s="225">
        <v>14280</v>
      </c>
      <c r="AJ32" s="220">
        <v>94.040616246498601</v>
      </c>
      <c r="AK32" s="91"/>
      <c r="AO32" s="127"/>
      <c r="AP32" s="139" t="s">
        <v>53</v>
      </c>
      <c r="AQ32" s="138">
        <v>58.691006233303654</v>
      </c>
    </row>
    <row r="33" spans="1:43" ht="18.75" x14ac:dyDescent="0.25">
      <c r="A33" s="144" t="s">
        <v>55</v>
      </c>
      <c r="B33">
        <v>9000</v>
      </c>
      <c r="C33">
        <v>0</v>
      </c>
      <c r="D33">
        <v>0</v>
      </c>
      <c r="E33">
        <v>0</v>
      </c>
      <c r="F33">
        <v>2700</v>
      </c>
      <c r="G33">
        <v>0</v>
      </c>
      <c r="H33">
        <v>0</v>
      </c>
      <c r="I33">
        <v>3080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s="109">
        <v>0</v>
      </c>
      <c r="R33" s="172">
        <v>0</v>
      </c>
      <c r="S33" s="172">
        <v>0</v>
      </c>
      <c r="T33" s="172"/>
      <c r="U33" s="172"/>
      <c r="V33" s="172"/>
      <c r="W33" s="172"/>
      <c r="X33" s="172">
        <f t="shared" si="0"/>
        <v>5780</v>
      </c>
      <c r="Y33" s="172">
        <v>5243</v>
      </c>
      <c r="Z33" s="99">
        <f t="shared" si="1"/>
        <v>537</v>
      </c>
      <c r="AA33">
        <v>5243</v>
      </c>
      <c r="AB33" s="105">
        <f t="shared" si="2"/>
        <v>5780</v>
      </c>
      <c r="AC33" s="104">
        <f t="shared" si="3"/>
        <v>90.709342560553637</v>
      </c>
      <c r="AD33" s="72"/>
      <c r="AE33" s="86"/>
      <c r="AF33" s="109"/>
      <c r="AG33" s="219" t="s">
        <v>102</v>
      </c>
      <c r="AH33" s="225">
        <v>170469</v>
      </c>
      <c r="AI33" s="225">
        <v>180910</v>
      </c>
      <c r="AJ33" s="220">
        <v>94.228621966723779</v>
      </c>
      <c r="AK33" s="91"/>
      <c r="AO33" s="127"/>
      <c r="AP33" s="139"/>
      <c r="AQ33" s="138"/>
    </row>
    <row r="34" spans="1:43" ht="18.75" x14ac:dyDescent="0.25">
      <c r="A34" s="144" t="s">
        <v>56</v>
      </c>
      <c r="B34">
        <v>65000</v>
      </c>
      <c r="C34">
        <v>0</v>
      </c>
      <c r="D34">
        <v>46280</v>
      </c>
      <c r="E34">
        <v>0</v>
      </c>
      <c r="F34">
        <v>0</v>
      </c>
      <c r="G34">
        <v>0</v>
      </c>
      <c r="H34">
        <v>0</v>
      </c>
      <c r="I34">
        <v>0</v>
      </c>
      <c r="J34">
        <v>18720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s="109">
        <v>0</v>
      </c>
      <c r="R34" s="172">
        <v>0</v>
      </c>
      <c r="S34" s="172">
        <v>0</v>
      </c>
      <c r="T34" s="172"/>
      <c r="U34" s="172"/>
      <c r="V34" s="172"/>
      <c r="W34" s="172"/>
      <c r="X34" s="172">
        <f t="shared" si="0"/>
        <v>65000</v>
      </c>
      <c r="Y34" s="172">
        <v>60713</v>
      </c>
      <c r="Z34" s="99">
        <f t="shared" si="1"/>
        <v>4287</v>
      </c>
      <c r="AA34">
        <v>60713</v>
      </c>
      <c r="AB34" s="105">
        <f t="shared" si="2"/>
        <v>65000</v>
      </c>
      <c r="AC34" s="141">
        <f t="shared" si="3"/>
        <v>93.404615384615383</v>
      </c>
      <c r="AD34" s="102"/>
      <c r="AE34" s="87"/>
      <c r="AF34" s="109"/>
      <c r="AG34" s="219" t="s">
        <v>27</v>
      </c>
      <c r="AH34" s="225">
        <v>133181</v>
      </c>
      <c r="AI34" s="225">
        <v>141190</v>
      </c>
      <c r="AJ34" s="220">
        <v>94.327501947730013</v>
      </c>
      <c r="AK34" s="91"/>
      <c r="AO34" s="127"/>
      <c r="AP34" s="139"/>
      <c r="AQ34" s="138"/>
    </row>
    <row r="35" spans="1:43" ht="18.75" x14ac:dyDescent="0.25">
      <c r="A35" s="144" t="s">
        <v>57</v>
      </c>
      <c r="B35">
        <v>730000</v>
      </c>
      <c r="C35">
        <v>0</v>
      </c>
      <c r="D35">
        <v>0</v>
      </c>
      <c r="E35">
        <v>302843</v>
      </c>
      <c r="F35">
        <v>0</v>
      </c>
      <c r="G35">
        <v>0</v>
      </c>
      <c r="H35">
        <v>0</v>
      </c>
      <c r="I35">
        <v>231090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s="109">
        <v>0</v>
      </c>
      <c r="R35" s="172"/>
      <c r="S35" s="172"/>
      <c r="T35" s="172"/>
      <c r="U35" s="172"/>
      <c r="V35" s="172"/>
      <c r="W35" s="172"/>
      <c r="X35" s="172">
        <f t="shared" si="0"/>
        <v>533933</v>
      </c>
      <c r="Y35" s="172">
        <v>492233</v>
      </c>
      <c r="Z35" s="99">
        <f t="shared" si="1"/>
        <v>41700</v>
      </c>
      <c r="AA35">
        <v>492233</v>
      </c>
      <c r="AB35" s="105">
        <f t="shared" si="2"/>
        <v>533933</v>
      </c>
      <c r="AC35" s="104">
        <f t="shared" si="3"/>
        <v>92.190031333519372</v>
      </c>
      <c r="AD35" s="72"/>
      <c r="AE35" s="86"/>
      <c r="AF35" s="109"/>
      <c r="AG35" s="199" t="s">
        <v>95</v>
      </c>
      <c r="AH35" s="215">
        <v>266306</v>
      </c>
      <c r="AI35" s="215">
        <v>280220</v>
      </c>
      <c r="AJ35" s="216">
        <v>95.034615659124967</v>
      </c>
      <c r="AK35" s="91"/>
      <c r="AO35" s="127"/>
      <c r="AP35" s="139"/>
      <c r="AQ35" s="138"/>
    </row>
    <row r="36" spans="1:43" ht="18.75" x14ac:dyDescent="0.25">
      <c r="A36" s="144" t="s">
        <v>58</v>
      </c>
      <c r="B36">
        <v>122963</v>
      </c>
      <c r="C36">
        <v>0</v>
      </c>
      <c r="D36">
        <v>33870</v>
      </c>
      <c r="E36">
        <v>0</v>
      </c>
      <c r="F36">
        <v>0</v>
      </c>
      <c r="G36">
        <v>0</v>
      </c>
      <c r="H36">
        <v>44110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s="109">
        <v>0</v>
      </c>
      <c r="R36" s="172">
        <v>0</v>
      </c>
      <c r="S36" s="172">
        <v>0</v>
      </c>
      <c r="T36" s="172"/>
      <c r="U36" s="172"/>
      <c r="V36" s="172"/>
      <c r="W36" s="172"/>
      <c r="X36" s="172">
        <f t="shared" si="0"/>
        <v>77980</v>
      </c>
      <c r="Y36" s="172">
        <v>64760</v>
      </c>
      <c r="Z36" s="99">
        <f t="shared" si="1"/>
        <v>13220</v>
      </c>
      <c r="AA36">
        <v>64760</v>
      </c>
      <c r="AB36" s="105">
        <f t="shared" si="2"/>
        <v>77980</v>
      </c>
      <c r="AC36" s="104">
        <f t="shared" si="3"/>
        <v>83.046935111567066</v>
      </c>
      <c r="AD36" s="72"/>
      <c r="AE36" s="86"/>
      <c r="AF36" s="109"/>
      <c r="AG36" s="199" t="s">
        <v>94</v>
      </c>
      <c r="AH36" s="215">
        <v>352487</v>
      </c>
      <c r="AI36" s="215">
        <v>370497</v>
      </c>
      <c r="AJ36" s="200">
        <v>95.138961988896</v>
      </c>
      <c r="AK36" s="91"/>
      <c r="AO36" s="127"/>
      <c r="AP36" s="139"/>
      <c r="AQ36" s="138"/>
    </row>
    <row r="37" spans="1:43" ht="18.75" x14ac:dyDescent="0.25">
      <c r="A37" s="144" t="s">
        <v>59</v>
      </c>
      <c r="B37">
        <v>175500</v>
      </c>
      <c r="C37">
        <v>0</v>
      </c>
      <c r="D37">
        <v>0</v>
      </c>
      <c r="E37">
        <v>113190</v>
      </c>
      <c r="F37">
        <v>0</v>
      </c>
      <c r="G37">
        <v>0</v>
      </c>
      <c r="H37">
        <v>55120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s="109">
        <v>0</v>
      </c>
      <c r="R37" s="172">
        <v>0</v>
      </c>
      <c r="S37" s="172">
        <v>0</v>
      </c>
      <c r="T37" s="172"/>
      <c r="U37" s="172"/>
      <c r="V37" s="172"/>
      <c r="W37" s="172"/>
      <c r="X37" s="172">
        <f t="shared" ref="X37:X68" si="4">SUM(C37:W37)</f>
        <v>168310</v>
      </c>
      <c r="Y37" s="172">
        <v>141120</v>
      </c>
      <c r="Z37" s="99">
        <f t="shared" si="1"/>
        <v>27190</v>
      </c>
      <c r="AA37">
        <v>141120</v>
      </c>
      <c r="AB37" s="105">
        <f t="shared" si="2"/>
        <v>168310</v>
      </c>
      <c r="AC37" s="104">
        <f t="shared" si="3"/>
        <v>83.845285485116747</v>
      </c>
      <c r="AD37" s="72"/>
      <c r="AE37" s="86"/>
      <c r="AF37" s="109"/>
      <c r="AG37" s="199" t="s">
        <v>64</v>
      </c>
      <c r="AH37" s="215">
        <v>554210</v>
      </c>
      <c r="AI37" s="215">
        <v>581510</v>
      </c>
      <c r="AJ37" s="200">
        <v>95.305325789754264</v>
      </c>
      <c r="AK37" s="91"/>
      <c r="AO37" s="127"/>
      <c r="AP37" s="139"/>
      <c r="AQ37" s="138"/>
    </row>
    <row r="38" spans="1:43" ht="18.75" x14ac:dyDescent="0.25">
      <c r="A38" s="144" t="s">
        <v>60</v>
      </c>
      <c r="B38">
        <v>37417</v>
      </c>
      <c r="C38">
        <v>0</v>
      </c>
      <c r="D38">
        <v>0</v>
      </c>
      <c r="E38">
        <v>13120</v>
      </c>
      <c r="F38">
        <v>0</v>
      </c>
      <c r="G38">
        <v>0</v>
      </c>
      <c r="H38">
        <v>0</v>
      </c>
      <c r="I38">
        <v>0</v>
      </c>
      <c r="J38">
        <v>18580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s="109">
        <v>0</v>
      </c>
      <c r="R38" s="172">
        <v>0</v>
      </c>
      <c r="S38" s="172">
        <v>0</v>
      </c>
      <c r="T38" s="172"/>
      <c r="U38" s="172"/>
      <c r="V38" s="172"/>
      <c r="W38" s="172"/>
      <c r="X38" s="172">
        <f t="shared" si="4"/>
        <v>31700</v>
      </c>
      <c r="Y38" s="172">
        <v>31700</v>
      </c>
      <c r="Z38" s="99">
        <f t="shared" si="1"/>
        <v>0</v>
      </c>
      <c r="AA38">
        <v>31700</v>
      </c>
      <c r="AB38" s="105">
        <f t="shared" si="2"/>
        <v>31700</v>
      </c>
      <c r="AC38" s="104">
        <f t="shared" si="3"/>
        <v>100</v>
      </c>
      <c r="AD38" s="72"/>
      <c r="AE38" s="86"/>
      <c r="AF38" s="109"/>
      <c r="AG38" s="199" t="s">
        <v>84</v>
      </c>
      <c r="AH38" s="215">
        <v>433745</v>
      </c>
      <c r="AI38" s="215">
        <v>454790</v>
      </c>
      <c r="AJ38" s="216">
        <v>95.372589546823804</v>
      </c>
      <c r="AK38" s="91"/>
      <c r="AO38" s="127"/>
      <c r="AP38" s="130"/>
      <c r="AQ38" s="129"/>
    </row>
    <row r="39" spans="1:43" s="77" customFormat="1" ht="18.75" x14ac:dyDescent="0.25">
      <c r="A39" s="144" t="s">
        <v>61</v>
      </c>
      <c r="B39">
        <v>77180</v>
      </c>
      <c r="C39">
        <v>0</v>
      </c>
      <c r="D39">
        <v>21640</v>
      </c>
      <c r="E39">
        <v>0</v>
      </c>
      <c r="F39">
        <v>0</v>
      </c>
      <c r="G39">
        <v>0</v>
      </c>
      <c r="H39">
        <v>30060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 s="109">
        <v>0</v>
      </c>
      <c r="R39" s="176">
        <v>0</v>
      </c>
      <c r="S39" s="176">
        <v>0</v>
      </c>
      <c r="T39" s="176"/>
      <c r="U39" s="176"/>
      <c r="V39" s="176"/>
      <c r="W39" s="176"/>
      <c r="X39" s="172">
        <f t="shared" si="4"/>
        <v>51700</v>
      </c>
      <c r="Y39" s="172">
        <v>51700</v>
      </c>
      <c r="Z39" s="99">
        <f t="shared" si="1"/>
        <v>0</v>
      </c>
      <c r="AA39">
        <v>51700</v>
      </c>
      <c r="AB39" s="105">
        <f t="shared" si="2"/>
        <v>51700</v>
      </c>
      <c r="AC39" s="133">
        <f t="shared" si="3"/>
        <v>100</v>
      </c>
      <c r="AD39" s="76"/>
      <c r="AE39" s="85"/>
      <c r="AF39" s="190"/>
      <c r="AG39" s="199" t="s">
        <v>89</v>
      </c>
      <c r="AH39" s="215">
        <v>124142</v>
      </c>
      <c r="AI39" s="215">
        <v>129680</v>
      </c>
      <c r="AJ39" s="200">
        <v>95.729487970388647</v>
      </c>
      <c r="AK39" s="131"/>
      <c r="AO39" s="127"/>
      <c r="AP39" s="130"/>
      <c r="AQ39" s="129"/>
    </row>
    <row r="40" spans="1:43" ht="18.75" x14ac:dyDescent="0.25">
      <c r="A40" s="144" t="s">
        <v>62</v>
      </c>
      <c r="B40">
        <v>132150</v>
      </c>
      <c r="C40">
        <v>39010</v>
      </c>
      <c r="D40">
        <v>0</v>
      </c>
      <c r="E40">
        <v>0</v>
      </c>
      <c r="F40">
        <v>0</v>
      </c>
      <c r="G40">
        <v>42090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Q40" s="109"/>
      <c r="R40" s="172"/>
      <c r="S40" s="172"/>
      <c r="T40" s="172"/>
      <c r="U40" s="172"/>
      <c r="V40" s="172"/>
      <c r="W40" s="172"/>
      <c r="X40" s="172">
        <f t="shared" si="4"/>
        <v>81100</v>
      </c>
      <c r="Y40" s="172">
        <v>67687</v>
      </c>
      <c r="Z40" s="99">
        <f t="shared" si="1"/>
        <v>13413</v>
      </c>
      <c r="AA40">
        <v>67687</v>
      </c>
      <c r="AB40" s="105">
        <f t="shared" si="2"/>
        <v>81100</v>
      </c>
      <c r="AC40" s="133">
        <f t="shared" si="3"/>
        <v>83.461159062885329</v>
      </c>
      <c r="AD40" s="73"/>
      <c r="AE40" s="84"/>
      <c r="AF40" s="109"/>
      <c r="AG40" s="199" t="s">
        <v>74</v>
      </c>
      <c r="AH40" s="215">
        <v>119845</v>
      </c>
      <c r="AI40" s="215">
        <v>125060</v>
      </c>
      <c r="AJ40" s="200">
        <v>95.830001599232375</v>
      </c>
      <c r="AK40" s="91"/>
      <c r="AO40" s="127"/>
      <c r="AP40" s="130"/>
      <c r="AQ40" s="129"/>
    </row>
    <row r="41" spans="1:43" ht="18.75" x14ac:dyDescent="0.25">
      <c r="A41" s="144" t="s">
        <v>63</v>
      </c>
      <c r="B41">
        <v>322081</v>
      </c>
      <c r="C41">
        <v>0</v>
      </c>
      <c r="D41">
        <v>0</v>
      </c>
      <c r="E41">
        <v>0</v>
      </c>
      <c r="F41">
        <v>121200</v>
      </c>
      <c r="G41">
        <v>0</v>
      </c>
      <c r="H41">
        <v>0</v>
      </c>
      <c r="I41">
        <v>0</v>
      </c>
      <c r="J41">
        <v>147925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 s="109">
        <v>0</v>
      </c>
      <c r="R41" s="172">
        <v>0</v>
      </c>
      <c r="S41" s="172">
        <v>0</v>
      </c>
      <c r="T41" s="172"/>
      <c r="U41" s="172"/>
      <c r="V41" s="172"/>
      <c r="W41" s="172"/>
      <c r="X41" s="172">
        <f t="shared" si="4"/>
        <v>269125</v>
      </c>
      <c r="Y41" s="172">
        <v>268100</v>
      </c>
      <c r="Z41" s="99">
        <f t="shared" si="1"/>
        <v>1025</v>
      </c>
      <c r="AA41">
        <v>268100</v>
      </c>
      <c r="AB41" s="105">
        <f t="shared" si="2"/>
        <v>269125</v>
      </c>
      <c r="AC41" s="133">
        <f t="shared" si="3"/>
        <v>99.619136089177886</v>
      </c>
      <c r="AD41" s="72"/>
      <c r="AE41" s="86"/>
      <c r="AF41" s="109"/>
      <c r="AG41" s="199" t="s">
        <v>86</v>
      </c>
      <c r="AH41" s="215">
        <v>343236</v>
      </c>
      <c r="AI41" s="215">
        <v>356270</v>
      </c>
      <c r="AJ41" s="217">
        <v>96.341538720633224</v>
      </c>
      <c r="AK41" s="91">
        <v>1</v>
      </c>
      <c r="AO41" s="127"/>
      <c r="AP41" s="130"/>
      <c r="AQ41" s="129"/>
    </row>
    <row r="42" spans="1:43" x14ac:dyDescent="0.25">
      <c r="A42" s="144" t="s">
        <v>64</v>
      </c>
      <c r="B42">
        <v>701903</v>
      </c>
      <c r="C42">
        <v>0</v>
      </c>
      <c r="D42">
        <v>275540</v>
      </c>
      <c r="E42">
        <v>0</v>
      </c>
      <c r="F42">
        <v>0</v>
      </c>
      <c r="G42">
        <v>0</v>
      </c>
      <c r="H42">
        <v>0</v>
      </c>
      <c r="I42">
        <v>305970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 s="109">
        <v>0</v>
      </c>
      <c r="R42" s="172"/>
      <c r="S42" s="172"/>
      <c r="T42" s="172"/>
      <c r="U42" s="172"/>
      <c r="V42" s="172"/>
      <c r="W42" s="172"/>
      <c r="X42" s="172">
        <f t="shared" si="4"/>
        <v>581510</v>
      </c>
      <c r="Y42" s="172">
        <v>554210</v>
      </c>
      <c r="Z42" s="99">
        <f t="shared" si="1"/>
        <v>27300</v>
      </c>
      <c r="AA42">
        <v>554210</v>
      </c>
      <c r="AB42" s="105">
        <f t="shared" si="2"/>
        <v>581510</v>
      </c>
      <c r="AC42" s="133">
        <f t="shared" si="3"/>
        <v>95.305325789754264</v>
      </c>
      <c r="AD42" s="72"/>
      <c r="AE42" s="86"/>
      <c r="AF42" s="109"/>
      <c r="AG42" s="199" t="s">
        <v>70</v>
      </c>
      <c r="AH42" s="215">
        <v>69350</v>
      </c>
      <c r="AI42" s="215">
        <v>71850</v>
      </c>
      <c r="AJ42" s="217">
        <v>96.520528879610296</v>
      </c>
      <c r="AK42" s="91">
        <v>2</v>
      </c>
    </row>
    <row r="43" spans="1:43" x14ac:dyDescent="0.25">
      <c r="A43" s="144" t="s">
        <v>65</v>
      </c>
      <c r="B43">
        <v>342086</v>
      </c>
      <c r="C43">
        <v>0</v>
      </c>
      <c r="D43">
        <v>0</v>
      </c>
      <c r="E43">
        <v>129990</v>
      </c>
      <c r="F43">
        <v>0</v>
      </c>
      <c r="G43">
        <v>0</v>
      </c>
      <c r="H43">
        <v>155297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 s="109">
        <v>3</v>
      </c>
      <c r="R43" s="172">
        <v>0</v>
      </c>
      <c r="S43" s="172">
        <v>0</v>
      </c>
      <c r="T43" s="172"/>
      <c r="U43" s="172"/>
      <c r="V43" s="172"/>
      <c r="W43" s="172"/>
      <c r="X43" s="172">
        <f t="shared" si="4"/>
        <v>285290</v>
      </c>
      <c r="Y43" s="172">
        <v>276028</v>
      </c>
      <c r="Z43" s="99">
        <f t="shared" si="1"/>
        <v>9262</v>
      </c>
      <c r="AA43">
        <v>276028</v>
      </c>
      <c r="AB43" s="105">
        <f t="shared" si="2"/>
        <v>285287</v>
      </c>
      <c r="AC43" s="133">
        <f t="shared" si="3"/>
        <v>96.754496349290363</v>
      </c>
      <c r="AD43" s="72"/>
      <c r="AE43" s="86"/>
      <c r="AF43" s="109"/>
      <c r="AG43" s="199" t="s">
        <v>65</v>
      </c>
      <c r="AH43" s="215">
        <v>276028</v>
      </c>
      <c r="AI43" s="215">
        <v>285287</v>
      </c>
      <c r="AJ43" s="200">
        <v>96.754496349290363</v>
      </c>
      <c r="AK43" s="91">
        <v>3</v>
      </c>
    </row>
    <row r="44" spans="1:43" x14ac:dyDescent="0.25">
      <c r="A44" s="144" t="s">
        <v>66</v>
      </c>
      <c r="B44">
        <v>132417</v>
      </c>
      <c r="C44">
        <v>0</v>
      </c>
      <c r="D44">
        <v>0</v>
      </c>
      <c r="E44">
        <v>0</v>
      </c>
      <c r="F44">
        <v>51070</v>
      </c>
      <c r="G44">
        <v>0</v>
      </c>
      <c r="H44">
        <v>0</v>
      </c>
      <c r="I44">
        <v>59040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 s="109">
        <v>0</v>
      </c>
      <c r="R44" s="172">
        <v>0</v>
      </c>
      <c r="S44" s="172">
        <v>0</v>
      </c>
      <c r="T44" s="172"/>
      <c r="U44" s="172"/>
      <c r="V44" s="172"/>
      <c r="W44" s="172"/>
      <c r="X44" s="172">
        <f t="shared" si="4"/>
        <v>110110</v>
      </c>
      <c r="Y44" s="172">
        <v>96984</v>
      </c>
      <c r="Z44" s="99">
        <f t="shared" si="1"/>
        <v>13126</v>
      </c>
      <c r="AA44">
        <v>96984</v>
      </c>
      <c r="AB44" s="105">
        <f t="shared" si="2"/>
        <v>110110</v>
      </c>
      <c r="AC44" s="133">
        <f t="shared" si="3"/>
        <v>88.079193533738987</v>
      </c>
      <c r="AD44" s="72"/>
      <c r="AE44" s="86"/>
      <c r="AF44" s="109"/>
      <c r="AG44" s="199" t="s">
        <v>108</v>
      </c>
      <c r="AH44" s="215">
        <v>16973</v>
      </c>
      <c r="AI44" s="215">
        <v>17520</v>
      </c>
      <c r="AJ44" s="216">
        <v>96.87785388127854</v>
      </c>
      <c r="AK44" s="91">
        <v>4</v>
      </c>
    </row>
    <row r="45" spans="1:43" x14ac:dyDescent="0.25">
      <c r="A45" s="144" t="s">
        <v>67</v>
      </c>
      <c r="B45">
        <v>270892</v>
      </c>
      <c r="C45">
        <v>0</v>
      </c>
      <c r="D45">
        <v>0</v>
      </c>
      <c r="E45">
        <v>100710</v>
      </c>
      <c r="F45">
        <v>0</v>
      </c>
      <c r="G45">
        <v>0</v>
      </c>
      <c r="H45">
        <v>0</v>
      </c>
      <c r="I45">
        <v>129340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 s="109">
        <v>0</v>
      </c>
      <c r="R45" s="172"/>
      <c r="S45" s="172"/>
      <c r="T45" s="172"/>
      <c r="U45" s="172"/>
      <c r="V45" s="172"/>
      <c r="W45" s="172"/>
      <c r="X45" s="172">
        <f t="shared" si="4"/>
        <v>230050</v>
      </c>
      <c r="Y45" s="172">
        <v>277323</v>
      </c>
      <c r="Z45" s="99">
        <f t="shared" si="1"/>
        <v>-47273</v>
      </c>
      <c r="AA45">
        <v>277323</v>
      </c>
      <c r="AB45" s="105">
        <f t="shared" si="2"/>
        <v>230050</v>
      </c>
      <c r="AC45" s="133">
        <f t="shared" si="3"/>
        <v>120.54901108454683</v>
      </c>
      <c r="AD45" s="72"/>
      <c r="AE45" s="86"/>
      <c r="AF45" s="109"/>
      <c r="AG45" s="199" t="s">
        <v>81</v>
      </c>
      <c r="AH45" s="215">
        <v>210896</v>
      </c>
      <c r="AI45" s="215">
        <v>216669</v>
      </c>
      <c r="AJ45" s="216">
        <v>97.335567155430638</v>
      </c>
      <c r="AK45" s="91">
        <v>5</v>
      </c>
    </row>
    <row r="46" spans="1:43" x14ac:dyDescent="0.25">
      <c r="A46" s="144" t="s">
        <v>68</v>
      </c>
      <c r="B46">
        <v>463460</v>
      </c>
      <c r="C46">
        <v>0</v>
      </c>
      <c r="D46">
        <v>177750</v>
      </c>
      <c r="E46">
        <v>0</v>
      </c>
      <c r="F46">
        <v>0</v>
      </c>
      <c r="G46">
        <v>0</v>
      </c>
      <c r="H46">
        <v>208060</v>
      </c>
      <c r="I46">
        <v>0</v>
      </c>
      <c r="J46">
        <v>0</v>
      </c>
      <c r="K46">
        <v>0</v>
      </c>
      <c r="L46">
        <v>0</v>
      </c>
      <c r="Q46" s="109"/>
      <c r="R46" s="172"/>
      <c r="S46" s="172"/>
      <c r="T46" s="172"/>
      <c r="U46" s="172"/>
      <c r="V46" s="172"/>
      <c r="W46" s="172"/>
      <c r="X46" s="172">
        <f t="shared" si="4"/>
        <v>385810</v>
      </c>
      <c r="Y46" s="172">
        <v>385810</v>
      </c>
      <c r="Z46" s="99">
        <f t="shared" si="1"/>
        <v>0</v>
      </c>
      <c r="AA46">
        <v>385810</v>
      </c>
      <c r="AB46" s="105">
        <f t="shared" si="2"/>
        <v>385810</v>
      </c>
      <c r="AC46" s="133">
        <f t="shared" si="3"/>
        <v>100</v>
      </c>
      <c r="AD46" s="72"/>
      <c r="AE46" s="86"/>
      <c r="AF46" s="109"/>
      <c r="AG46" s="199" t="s">
        <v>39</v>
      </c>
      <c r="AH46" s="215">
        <v>76282</v>
      </c>
      <c r="AI46" s="215">
        <v>78360</v>
      </c>
      <c r="AJ46" s="200">
        <v>97.348136804492086</v>
      </c>
      <c r="AK46" s="91">
        <v>6</v>
      </c>
    </row>
    <row r="47" spans="1:43" x14ac:dyDescent="0.25">
      <c r="A47" s="144" t="s">
        <v>69</v>
      </c>
      <c r="B47">
        <v>530730</v>
      </c>
      <c r="C47">
        <v>0</v>
      </c>
      <c r="D47">
        <v>0</v>
      </c>
      <c r="E47">
        <v>202480</v>
      </c>
      <c r="F47">
        <v>0</v>
      </c>
      <c r="G47">
        <v>0</v>
      </c>
      <c r="H47">
        <v>0</v>
      </c>
      <c r="I47">
        <v>239770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 s="109">
        <v>0</v>
      </c>
      <c r="R47" s="172">
        <v>0</v>
      </c>
      <c r="S47" s="172">
        <v>0</v>
      </c>
      <c r="T47" s="172"/>
      <c r="U47" s="172"/>
      <c r="V47" s="172"/>
      <c r="W47" s="172"/>
      <c r="X47" s="172">
        <f t="shared" si="4"/>
        <v>442250</v>
      </c>
      <c r="Y47" s="172">
        <v>441250</v>
      </c>
      <c r="Z47" s="99">
        <f t="shared" si="1"/>
        <v>1000</v>
      </c>
      <c r="AA47">
        <v>441250</v>
      </c>
      <c r="AB47" s="105">
        <f t="shared" si="2"/>
        <v>442250</v>
      </c>
      <c r="AC47" s="133">
        <f t="shared" si="3"/>
        <v>99.773883550028259</v>
      </c>
      <c r="AD47" s="72"/>
      <c r="AE47" s="86"/>
      <c r="AF47" s="109"/>
      <c r="AG47" s="199" t="s">
        <v>93</v>
      </c>
      <c r="AH47" s="215">
        <v>229341</v>
      </c>
      <c r="AI47" s="215">
        <v>235244</v>
      </c>
      <c r="AJ47" s="200">
        <v>97.490690517080139</v>
      </c>
      <c r="AK47" s="91">
        <v>7</v>
      </c>
    </row>
    <row r="48" spans="1:43" x14ac:dyDescent="0.25">
      <c r="A48" s="144" t="s">
        <v>70</v>
      </c>
      <c r="B48">
        <v>86482</v>
      </c>
      <c r="C48">
        <v>0</v>
      </c>
      <c r="D48">
        <v>33530</v>
      </c>
      <c r="E48">
        <v>0</v>
      </c>
      <c r="F48">
        <v>0</v>
      </c>
      <c r="G48">
        <v>38320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 s="109">
        <v>0</v>
      </c>
      <c r="R48" s="115">
        <v>0</v>
      </c>
      <c r="S48" s="115">
        <v>0</v>
      </c>
      <c r="T48" s="115"/>
      <c r="U48" s="115"/>
      <c r="V48" s="115"/>
      <c r="W48" s="115"/>
      <c r="X48" s="172">
        <f t="shared" si="4"/>
        <v>71850</v>
      </c>
      <c r="Y48" s="172">
        <v>69350</v>
      </c>
      <c r="Z48" s="99">
        <f t="shared" si="1"/>
        <v>2500</v>
      </c>
      <c r="AA48">
        <v>69350</v>
      </c>
      <c r="AB48" s="105">
        <f t="shared" si="2"/>
        <v>71850</v>
      </c>
      <c r="AC48" s="133">
        <f t="shared" si="3"/>
        <v>96.520528879610296</v>
      </c>
      <c r="AD48" s="72"/>
      <c r="AE48" s="86"/>
      <c r="AF48" s="109"/>
      <c r="AG48" s="199" t="s">
        <v>31</v>
      </c>
      <c r="AH48" s="215">
        <v>96600</v>
      </c>
      <c r="AI48" s="215">
        <v>99050</v>
      </c>
      <c r="AJ48" s="200">
        <v>97.526501766784449</v>
      </c>
      <c r="AK48" s="91">
        <v>8</v>
      </c>
    </row>
    <row r="49" spans="1:37" x14ac:dyDescent="0.25">
      <c r="A49" s="144" t="s">
        <v>71</v>
      </c>
      <c r="B49">
        <v>76181</v>
      </c>
      <c r="C49">
        <v>0</v>
      </c>
      <c r="D49">
        <v>27600</v>
      </c>
      <c r="E49">
        <v>0</v>
      </c>
      <c r="F49">
        <v>0</v>
      </c>
      <c r="G49">
        <v>0</v>
      </c>
      <c r="H49">
        <v>0</v>
      </c>
      <c r="I49">
        <v>36520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 s="109">
        <v>0</v>
      </c>
      <c r="R49" s="115">
        <v>0</v>
      </c>
      <c r="S49" s="115">
        <v>0</v>
      </c>
      <c r="T49" s="115"/>
      <c r="U49" s="115"/>
      <c r="V49" s="115"/>
      <c r="W49" s="115"/>
      <c r="X49" s="172">
        <f t="shared" si="4"/>
        <v>64120</v>
      </c>
      <c r="Y49" s="172">
        <v>64120</v>
      </c>
      <c r="Z49" s="99">
        <f t="shared" si="1"/>
        <v>0</v>
      </c>
      <c r="AA49">
        <v>64120</v>
      </c>
      <c r="AB49" s="105">
        <f t="shared" si="2"/>
        <v>64120</v>
      </c>
      <c r="AC49" s="133">
        <f t="shared" si="3"/>
        <v>100</v>
      </c>
      <c r="AD49" s="72"/>
      <c r="AE49" s="86"/>
      <c r="AF49" s="109"/>
      <c r="AG49" s="199" t="s">
        <v>50</v>
      </c>
      <c r="AH49" s="215">
        <v>166060</v>
      </c>
      <c r="AI49" s="215">
        <v>169990</v>
      </c>
      <c r="AJ49" s="200">
        <v>97.688099299958822</v>
      </c>
      <c r="AK49" s="91">
        <v>9</v>
      </c>
    </row>
    <row r="50" spans="1:37" s="77" customFormat="1" x14ac:dyDescent="0.25">
      <c r="A50" s="144" t="s">
        <v>72</v>
      </c>
      <c r="B50">
        <v>252710</v>
      </c>
      <c r="C50">
        <v>0</v>
      </c>
      <c r="D50">
        <v>214140</v>
      </c>
      <c r="E50">
        <v>0</v>
      </c>
      <c r="F50">
        <v>0</v>
      </c>
      <c r="G50"/>
      <c r="H50"/>
      <c r="I50"/>
      <c r="J50">
        <v>209750</v>
      </c>
      <c r="K50"/>
      <c r="L50"/>
      <c r="M50"/>
      <c r="N50"/>
      <c r="O50"/>
      <c r="P50"/>
      <c r="Q50" s="109"/>
      <c r="R50" s="176"/>
      <c r="S50" s="176"/>
      <c r="T50" s="176"/>
      <c r="U50" s="176"/>
      <c r="V50" s="176"/>
      <c r="W50" s="176"/>
      <c r="X50" s="172">
        <f t="shared" si="4"/>
        <v>423890</v>
      </c>
      <c r="Y50" s="172">
        <v>380921</v>
      </c>
      <c r="Z50" s="99">
        <f t="shared" si="1"/>
        <v>42969</v>
      </c>
      <c r="AA50">
        <v>380921</v>
      </c>
      <c r="AB50" s="105">
        <f t="shared" si="2"/>
        <v>423890</v>
      </c>
      <c r="AC50" s="133">
        <f t="shared" si="3"/>
        <v>89.863172049352428</v>
      </c>
      <c r="AD50" s="78"/>
      <c r="AE50" s="96"/>
      <c r="AF50" s="190"/>
      <c r="AG50" s="199" t="s">
        <v>92</v>
      </c>
      <c r="AH50" s="215">
        <v>61119</v>
      </c>
      <c r="AI50" s="215">
        <v>62535</v>
      </c>
      <c r="AJ50" s="200">
        <v>97.735668025905497</v>
      </c>
      <c r="AK50" s="91">
        <v>10</v>
      </c>
    </row>
    <row r="51" spans="1:37" x14ac:dyDescent="0.25">
      <c r="A51" s="144" t="s">
        <v>73</v>
      </c>
      <c r="B51">
        <v>276224</v>
      </c>
      <c r="C51">
        <v>0</v>
      </c>
      <c r="D51">
        <v>74420</v>
      </c>
      <c r="E51">
        <v>0</v>
      </c>
      <c r="F51">
        <v>0</v>
      </c>
      <c r="G51">
        <v>90040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 s="109">
        <v>0</v>
      </c>
      <c r="R51" s="172">
        <v>0</v>
      </c>
      <c r="S51" s="172">
        <v>0</v>
      </c>
      <c r="T51" s="172"/>
      <c r="U51" s="172"/>
      <c r="V51" s="172"/>
      <c r="W51" s="172"/>
      <c r="X51" s="172">
        <f t="shared" si="4"/>
        <v>164460</v>
      </c>
      <c r="Y51" s="172">
        <v>164460</v>
      </c>
      <c r="Z51" s="99">
        <f t="shared" si="1"/>
        <v>0</v>
      </c>
      <c r="AA51">
        <v>164460</v>
      </c>
      <c r="AB51" s="105">
        <f t="shared" si="2"/>
        <v>164460</v>
      </c>
      <c r="AC51" s="133">
        <f t="shared" si="3"/>
        <v>100</v>
      </c>
      <c r="AD51" s="72"/>
      <c r="AE51" s="86"/>
      <c r="AF51" s="109"/>
      <c r="AG51" s="199" t="s">
        <v>30</v>
      </c>
      <c r="AH51" s="215">
        <v>197263</v>
      </c>
      <c r="AI51" s="215">
        <v>200163</v>
      </c>
      <c r="AJ51" s="200">
        <v>98.551180787658055</v>
      </c>
      <c r="AK51" s="91">
        <v>11</v>
      </c>
    </row>
    <row r="52" spans="1:37" x14ac:dyDescent="0.25">
      <c r="A52" s="144" t="s">
        <v>74</v>
      </c>
      <c r="B52">
        <v>232889</v>
      </c>
      <c r="C52">
        <v>93070</v>
      </c>
      <c r="G52">
        <v>31990</v>
      </c>
      <c r="Q52" s="160"/>
      <c r="R52" s="172"/>
      <c r="S52" s="172"/>
      <c r="T52" s="172"/>
      <c r="U52" s="172"/>
      <c r="V52" s="172"/>
      <c r="W52" s="172"/>
      <c r="X52" s="172">
        <f t="shared" si="4"/>
        <v>125060</v>
      </c>
      <c r="Y52" s="172">
        <v>119845</v>
      </c>
      <c r="Z52" s="99">
        <f t="shared" si="1"/>
        <v>5215</v>
      </c>
      <c r="AA52">
        <v>119845</v>
      </c>
      <c r="AB52" s="105">
        <f t="shared" si="2"/>
        <v>125060</v>
      </c>
      <c r="AC52" s="133">
        <f t="shared" si="3"/>
        <v>95.830001599232375</v>
      </c>
      <c r="AD52" s="72"/>
      <c r="AE52" s="86"/>
      <c r="AF52" s="109"/>
      <c r="AG52" s="199" t="s">
        <v>29</v>
      </c>
      <c r="AH52" s="215">
        <v>118834</v>
      </c>
      <c r="AI52" s="215">
        <v>120470</v>
      </c>
      <c r="AJ52" s="216">
        <v>98.641985556570106</v>
      </c>
      <c r="AK52" s="91">
        <v>12</v>
      </c>
    </row>
    <row r="53" spans="1:37" x14ac:dyDescent="0.25">
      <c r="A53" s="144" t="s">
        <v>75</v>
      </c>
      <c r="B53">
        <v>146727</v>
      </c>
      <c r="C53">
        <v>0</v>
      </c>
      <c r="D53">
        <v>0</v>
      </c>
      <c r="E53">
        <v>55940</v>
      </c>
      <c r="F53">
        <v>0</v>
      </c>
      <c r="G53">
        <v>66350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 s="109">
        <v>0</v>
      </c>
      <c r="Q53" s="115">
        <v>0</v>
      </c>
      <c r="R53" s="172">
        <v>0</v>
      </c>
      <c r="S53" s="172">
        <v>0</v>
      </c>
      <c r="T53" s="172"/>
      <c r="U53" s="172"/>
      <c r="V53" s="172"/>
      <c r="W53" s="172"/>
      <c r="X53" s="172">
        <f t="shared" si="4"/>
        <v>122290</v>
      </c>
      <c r="Y53" s="172">
        <v>122290</v>
      </c>
      <c r="Z53" s="99">
        <f t="shared" si="1"/>
        <v>0</v>
      </c>
      <c r="AA53">
        <v>122290</v>
      </c>
      <c r="AB53" s="105">
        <f t="shared" si="2"/>
        <v>122290</v>
      </c>
      <c r="AC53" s="133">
        <f t="shared" si="3"/>
        <v>100</v>
      </c>
      <c r="AD53" s="72"/>
      <c r="AE53" s="86"/>
      <c r="AF53" s="109"/>
      <c r="AG53" s="199" t="s">
        <v>38</v>
      </c>
      <c r="AH53" s="215">
        <v>94397</v>
      </c>
      <c r="AI53" s="215">
        <v>95140</v>
      </c>
      <c r="AJ53" s="216">
        <v>99.219045616985497</v>
      </c>
      <c r="AK53" s="91">
        <v>13</v>
      </c>
    </row>
    <row r="54" spans="1:37" x14ac:dyDescent="0.25">
      <c r="A54" s="144" t="s">
        <v>76</v>
      </c>
      <c r="B54">
        <v>350420</v>
      </c>
      <c r="C54">
        <v>0</v>
      </c>
      <c r="D54">
        <v>0</v>
      </c>
      <c r="E54">
        <v>137010</v>
      </c>
      <c r="F54">
        <v>0</v>
      </c>
      <c r="G54">
        <v>156560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 s="109">
        <v>0</v>
      </c>
      <c r="Q54" s="115">
        <v>0</v>
      </c>
      <c r="R54" s="172"/>
      <c r="S54" s="172"/>
      <c r="T54" s="172"/>
      <c r="U54" s="172"/>
      <c r="V54" s="172"/>
      <c r="W54" s="172"/>
      <c r="X54" s="172">
        <f t="shared" si="4"/>
        <v>293570</v>
      </c>
      <c r="Y54" s="172">
        <v>269944</v>
      </c>
      <c r="Z54" s="99">
        <f t="shared" si="1"/>
        <v>23626</v>
      </c>
      <c r="AA54">
        <v>269944</v>
      </c>
      <c r="AB54" s="105">
        <f t="shared" si="2"/>
        <v>293570</v>
      </c>
      <c r="AC54" s="133">
        <f t="shared" si="3"/>
        <v>91.95217494975644</v>
      </c>
      <c r="AD54" s="72"/>
      <c r="AE54" s="86"/>
      <c r="AF54" s="109"/>
      <c r="AG54" s="199" t="s">
        <v>78</v>
      </c>
      <c r="AH54" s="215">
        <v>111010</v>
      </c>
      <c r="AI54" s="215">
        <v>111860</v>
      </c>
      <c r="AJ54" s="200">
        <v>99.240121580547111</v>
      </c>
      <c r="AK54" s="91">
        <v>14</v>
      </c>
    </row>
    <row r="55" spans="1:37" x14ac:dyDescent="0.25">
      <c r="A55" s="144" t="s">
        <v>77</v>
      </c>
      <c r="B55">
        <v>252364</v>
      </c>
      <c r="C55">
        <v>0</v>
      </c>
      <c r="D55">
        <v>0</v>
      </c>
      <c r="E55">
        <v>96140</v>
      </c>
      <c r="F55">
        <v>0</v>
      </c>
      <c r="G55">
        <v>114200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 s="109">
        <v>0</v>
      </c>
      <c r="Q55" s="115">
        <v>0</v>
      </c>
      <c r="R55" s="172">
        <v>0</v>
      </c>
      <c r="S55" s="172">
        <v>0</v>
      </c>
      <c r="T55" s="172"/>
      <c r="U55" s="172"/>
      <c r="V55" s="172"/>
      <c r="W55" s="172"/>
      <c r="X55" s="172">
        <f t="shared" si="4"/>
        <v>210340</v>
      </c>
      <c r="Y55" s="172">
        <v>188355</v>
      </c>
      <c r="Z55" s="99">
        <f t="shared" si="1"/>
        <v>21985</v>
      </c>
      <c r="AA55">
        <v>188355</v>
      </c>
      <c r="AB55" s="105">
        <f t="shared" si="2"/>
        <v>210340</v>
      </c>
      <c r="AC55" s="133">
        <f t="shared" si="3"/>
        <v>89.547874869259289</v>
      </c>
      <c r="AD55" s="72"/>
      <c r="AE55" s="86"/>
      <c r="AF55" s="109"/>
      <c r="AG55" s="199" t="s">
        <v>42</v>
      </c>
      <c r="AH55" s="215">
        <v>117312</v>
      </c>
      <c r="AI55" s="215">
        <v>117980</v>
      </c>
      <c r="AJ55" s="216">
        <v>99.433802339379554</v>
      </c>
      <c r="AK55" s="91">
        <v>15</v>
      </c>
    </row>
    <row r="56" spans="1:37" x14ac:dyDescent="0.25">
      <c r="A56" s="144" t="s">
        <v>78</v>
      </c>
      <c r="B56">
        <v>133310</v>
      </c>
      <c r="C56">
        <v>0</v>
      </c>
      <c r="D56">
        <v>49110</v>
      </c>
      <c r="E56">
        <v>0</v>
      </c>
      <c r="F56">
        <v>0</v>
      </c>
      <c r="G56">
        <v>62750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 s="109">
        <v>0</v>
      </c>
      <c r="Q56" s="115">
        <v>0</v>
      </c>
      <c r="R56" s="172">
        <v>0</v>
      </c>
      <c r="S56" s="172">
        <v>0</v>
      </c>
      <c r="T56" s="172"/>
      <c r="U56" s="172"/>
      <c r="V56" s="172"/>
      <c r="W56" s="172"/>
      <c r="X56" s="172">
        <f t="shared" si="4"/>
        <v>111860</v>
      </c>
      <c r="Y56" s="172">
        <v>111010</v>
      </c>
      <c r="Z56" s="99">
        <f t="shared" si="1"/>
        <v>850</v>
      </c>
      <c r="AA56">
        <v>111010</v>
      </c>
      <c r="AB56" s="105">
        <f t="shared" si="2"/>
        <v>111860</v>
      </c>
      <c r="AC56" s="133">
        <f t="shared" si="3"/>
        <v>99.240121580547111</v>
      </c>
      <c r="AD56" s="72"/>
      <c r="AE56" s="86"/>
      <c r="AF56" s="109"/>
      <c r="AG56" s="199" t="s">
        <v>63</v>
      </c>
      <c r="AH56" s="215">
        <v>268100</v>
      </c>
      <c r="AI56" s="215">
        <v>269125</v>
      </c>
      <c r="AJ56" s="200">
        <v>99.619136089177886</v>
      </c>
      <c r="AK56" s="91">
        <v>16</v>
      </c>
    </row>
    <row r="57" spans="1:37" x14ac:dyDescent="0.25">
      <c r="A57" s="144" t="s">
        <v>79</v>
      </c>
      <c r="B57">
        <v>338764</v>
      </c>
      <c r="C57">
        <v>0</v>
      </c>
      <c r="D57">
        <v>164800</v>
      </c>
      <c r="E57">
        <v>0</v>
      </c>
      <c r="F57">
        <v>0</v>
      </c>
      <c r="G57">
        <v>0</v>
      </c>
      <c r="H57">
        <v>0</v>
      </c>
      <c r="I57">
        <v>0</v>
      </c>
      <c r="J57">
        <v>150820</v>
      </c>
      <c r="K57">
        <v>0</v>
      </c>
      <c r="L57">
        <v>0</v>
      </c>
      <c r="M57">
        <v>0</v>
      </c>
      <c r="N57">
        <v>0</v>
      </c>
      <c r="O57">
        <v>90380</v>
      </c>
      <c r="P57" s="109">
        <v>0</v>
      </c>
      <c r="Q57" s="115">
        <v>0</v>
      </c>
      <c r="R57" s="172">
        <v>0</v>
      </c>
      <c r="S57" s="172">
        <v>0</v>
      </c>
      <c r="T57" s="172"/>
      <c r="U57" s="172"/>
      <c r="V57" s="172"/>
      <c r="W57" s="172"/>
      <c r="X57" s="172">
        <f t="shared" si="4"/>
        <v>406000</v>
      </c>
      <c r="Y57" s="172">
        <v>359981</v>
      </c>
      <c r="Z57" s="99">
        <f t="shared" si="1"/>
        <v>46019</v>
      </c>
      <c r="AA57">
        <v>359981</v>
      </c>
      <c r="AB57" s="105">
        <f t="shared" si="2"/>
        <v>315620</v>
      </c>
      <c r="AC57" s="133">
        <f t="shared" si="3"/>
        <v>114.05519295355174</v>
      </c>
      <c r="AD57" s="73"/>
      <c r="AE57" s="84"/>
      <c r="AF57" s="109"/>
      <c r="AG57" s="199" t="s">
        <v>69</v>
      </c>
      <c r="AH57" s="215">
        <v>441250</v>
      </c>
      <c r="AI57" s="215">
        <v>442250</v>
      </c>
      <c r="AJ57" s="200">
        <v>99.773883550028259</v>
      </c>
      <c r="AK57" s="91">
        <v>17</v>
      </c>
    </row>
    <row r="58" spans="1:37" x14ac:dyDescent="0.25">
      <c r="A58" s="144" t="s">
        <v>80</v>
      </c>
      <c r="B58">
        <v>359194</v>
      </c>
      <c r="C58">
        <v>0</v>
      </c>
      <c r="D58">
        <v>140950</v>
      </c>
      <c r="E58">
        <v>0</v>
      </c>
      <c r="F58">
        <v>0</v>
      </c>
      <c r="G58">
        <v>0</v>
      </c>
      <c r="H58">
        <v>0</v>
      </c>
      <c r="I58">
        <v>0</v>
      </c>
      <c r="J58">
        <v>156660</v>
      </c>
      <c r="K58">
        <v>0</v>
      </c>
      <c r="L58">
        <v>0</v>
      </c>
      <c r="M58">
        <v>0</v>
      </c>
      <c r="N58">
        <v>0</v>
      </c>
      <c r="O58">
        <v>0</v>
      </c>
      <c r="P58" s="109">
        <v>0</v>
      </c>
      <c r="Q58" s="115">
        <v>0</v>
      </c>
      <c r="R58" s="172">
        <v>0</v>
      </c>
      <c r="S58" s="172">
        <v>0</v>
      </c>
      <c r="T58" s="172"/>
      <c r="U58" s="172"/>
      <c r="V58" s="172"/>
      <c r="W58" s="172"/>
      <c r="X58" s="172">
        <f t="shared" si="4"/>
        <v>297610</v>
      </c>
      <c r="Y58" s="172">
        <v>262074</v>
      </c>
      <c r="Z58" s="99">
        <f t="shared" si="1"/>
        <v>35536</v>
      </c>
      <c r="AA58">
        <v>262074</v>
      </c>
      <c r="AB58" s="105">
        <f t="shared" si="2"/>
        <v>297610</v>
      </c>
      <c r="AC58" s="133">
        <f t="shared" si="3"/>
        <v>88.059541010046701</v>
      </c>
      <c r="AD58" s="73"/>
      <c r="AE58" s="84"/>
      <c r="AF58" s="109"/>
      <c r="AG58" s="199" t="s">
        <v>54</v>
      </c>
      <c r="AH58" s="215">
        <v>460190</v>
      </c>
      <c r="AI58" s="215">
        <v>460940</v>
      </c>
      <c r="AJ58" s="216">
        <v>99.837289018093458</v>
      </c>
      <c r="AK58" s="91">
        <v>18</v>
      </c>
    </row>
    <row r="59" spans="1:37" x14ac:dyDescent="0.25">
      <c r="A59" s="144" t="s">
        <v>81</v>
      </c>
      <c r="B59">
        <v>0</v>
      </c>
      <c r="C59">
        <v>0</v>
      </c>
      <c r="D59">
        <v>0</v>
      </c>
      <c r="E59">
        <v>0</v>
      </c>
      <c r="F59">
        <v>96770</v>
      </c>
      <c r="G59">
        <v>0</v>
      </c>
      <c r="H59">
        <v>0</v>
      </c>
      <c r="I59">
        <v>119899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 s="109">
        <v>0</v>
      </c>
      <c r="Q59" s="115">
        <v>0</v>
      </c>
      <c r="R59" s="172">
        <v>0</v>
      </c>
      <c r="S59" s="172">
        <v>0</v>
      </c>
      <c r="T59" s="172"/>
      <c r="U59" s="172"/>
      <c r="V59" s="172"/>
      <c r="W59" s="172"/>
      <c r="X59" s="172">
        <f t="shared" si="4"/>
        <v>216669</v>
      </c>
      <c r="Y59" s="172">
        <v>210896</v>
      </c>
      <c r="Z59" s="99">
        <f t="shared" si="1"/>
        <v>5773</v>
      </c>
      <c r="AA59">
        <v>210896</v>
      </c>
      <c r="AB59" s="105">
        <f t="shared" si="2"/>
        <v>216669</v>
      </c>
      <c r="AC59" s="104">
        <f t="shared" si="3"/>
        <v>97.335567155430638</v>
      </c>
      <c r="AD59" s="72"/>
      <c r="AE59" s="86"/>
      <c r="AF59" s="109"/>
      <c r="AG59" s="199" t="s">
        <v>96</v>
      </c>
      <c r="AH59" s="215">
        <v>277337</v>
      </c>
      <c r="AI59" s="215">
        <v>277390</v>
      </c>
      <c r="AJ59" s="217">
        <v>99.980893327084615</v>
      </c>
      <c r="AK59" s="91">
        <v>19</v>
      </c>
    </row>
    <row r="60" spans="1:37" x14ac:dyDescent="0.25">
      <c r="A60" s="144" t="s">
        <v>82</v>
      </c>
      <c r="B60">
        <v>167000</v>
      </c>
      <c r="C60">
        <v>0</v>
      </c>
      <c r="D60">
        <v>0</v>
      </c>
      <c r="E60">
        <v>29110</v>
      </c>
      <c r="F60">
        <v>0</v>
      </c>
      <c r="G60">
        <v>0</v>
      </c>
      <c r="H60">
        <v>6700</v>
      </c>
      <c r="I60">
        <v>0</v>
      </c>
      <c r="J60">
        <v>76010</v>
      </c>
      <c r="K60">
        <v>0</v>
      </c>
      <c r="L60">
        <v>0</v>
      </c>
      <c r="M60">
        <v>0</v>
      </c>
      <c r="N60">
        <v>0</v>
      </c>
      <c r="O60">
        <v>0</v>
      </c>
      <c r="P60" s="109">
        <v>0</v>
      </c>
      <c r="Q60" s="115">
        <v>0</v>
      </c>
      <c r="R60" s="172">
        <v>0</v>
      </c>
      <c r="S60" s="172">
        <v>0</v>
      </c>
      <c r="T60" s="172"/>
      <c r="U60" s="172"/>
      <c r="V60" s="172"/>
      <c r="W60" s="172"/>
      <c r="X60" s="172">
        <f t="shared" si="4"/>
        <v>111820</v>
      </c>
      <c r="Y60" s="172">
        <v>100532</v>
      </c>
      <c r="Z60" s="99">
        <f t="shared" si="1"/>
        <v>11288</v>
      </c>
      <c r="AA60">
        <v>100532</v>
      </c>
      <c r="AB60" s="105">
        <f t="shared" si="2"/>
        <v>111820</v>
      </c>
      <c r="AC60" s="104">
        <f t="shared" si="3"/>
        <v>89.905204793417994</v>
      </c>
      <c r="AD60" s="72"/>
      <c r="AE60" s="86"/>
      <c r="AF60" s="109"/>
      <c r="AG60" s="199" t="s">
        <v>28</v>
      </c>
      <c r="AH60" s="226">
        <v>106171</v>
      </c>
      <c r="AI60" s="215">
        <v>106171</v>
      </c>
      <c r="AJ60" s="200">
        <v>100</v>
      </c>
      <c r="AK60" s="91">
        <v>20</v>
      </c>
    </row>
    <row r="61" spans="1:37" x14ac:dyDescent="0.25">
      <c r="A61" s="144" t="s">
        <v>83</v>
      </c>
      <c r="B61">
        <v>129000</v>
      </c>
      <c r="C61">
        <v>0</v>
      </c>
      <c r="D61">
        <v>40840</v>
      </c>
      <c r="E61">
        <v>0</v>
      </c>
      <c r="F61">
        <v>0</v>
      </c>
      <c r="G61">
        <v>46904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 s="109">
        <v>0</v>
      </c>
      <c r="Q61" s="115">
        <v>0</v>
      </c>
      <c r="R61" s="172">
        <v>0</v>
      </c>
      <c r="S61" s="172">
        <v>0</v>
      </c>
      <c r="T61" s="172"/>
      <c r="U61" s="172"/>
      <c r="V61" s="172"/>
      <c r="W61" s="172"/>
      <c r="X61" s="172">
        <f t="shared" si="4"/>
        <v>87744</v>
      </c>
      <c r="Y61" s="172">
        <v>81872</v>
      </c>
      <c r="Z61" s="99">
        <f t="shared" si="1"/>
        <v>5872</v>
      </c>
      <c r="AA61">
        <v>81872</v>
      </c>
      <c r="AB61" s="105">
        <f t="shared" si="2"/>
        <v>87744</v>
      </c>
      <c r="AC61" s="104">
        <f t="shared" si="3"/>
        <v>93.307804522246542</v>
      </c>
      <c r="AD61" s="72"/>
      <c r="AE61" s="86"/>
      <c r="AF61" s="109"/>
      <c r="AG61" s="199" t="s">
        <v>33</v>
      </c>
      <c r="AH61" s="215">
        <v>67590</v>
      </c>
      <c r="AI61" s="215">
        <v>67590</v>
      </c>
      <c r="AJ61" s="200">
        <v>100</v>
      </c>
      <c r="AK61" s="91">
        <v>21</v>
      </c>
    </row>
    <row r="62" spans="1:37" x14ac:dyDescent="0.25">
      <c r="A62" s="144" t="s">
        <v>84</v>
      </c>
      <c r="B62">
        <v>549753</v>
      </c>
      <c r="C62">
        <v>0</v>
      </c>
      <c r="D62">
        <v>0</v>
      </c>
      <c r="E62">
        <v>217340</v>
      </c>
      <c r="F62">
        <v>0</v>
      </c>
      <c r="G62">
        <v>237450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 s="109">
        <v>0</v>
      </c>
      <c r="Q62" s="115">
        <v>0</v>
      </c>
      <c r="R62" s="172">
        <v>0</v>
      </c>
      <c r="S62" s="172">
        <v>0</v>
      </c>
      <c r="T62" s="172"/>
      <c r="U62" s="172"/>
      <c r="V62" s="172"/>
      <c r="W62" s="172"/>
      <c r="X62" s="172">
        <f t="shared" si="4"/>
        <v>454790</v>
      </c>
      <c r="Y62" s="172">
        <v>433745</v>
      </c>
      <c r="Z62" s="99">
        <f t="shared" si="1"/>
        <v>21045</v>
      </c>
      <c r="AA62">
        <v>433745</v>
      </c>
      <c r="AB62" s="105">
        <f t="shared" si="2"/>
        <v>454790</v>
      </c>
      <c r="AC62" s="104">
        <f t="shared" si="3"/>
        <v>95.372589546823804</v>
      </c>
      <c r="AD62" s="72"/>
      <c r="AE62" s="86"/>
      <c r="AF62" s="109"/>
      <c r="AG62" s="199" t="s">
        <v>34</v>
      </c>
      <c r="AH62" s="215">
        <v>128160</v>
      </c>
      <c r="AI62" s="215">
        <v>128160</v>
      </c>
      <c r="AJ62" s="200">
        <v>100</v>
      </c>
      <c r="AK62" s="91">
        <v>22</v>
      </c>
    </row>
    <row r="63" spans="1:37" x14ac:dyDescent="0.25">
      <c r="A63" s="144" t="s">
        <v>85</v>
      </c>
      <c r="B63">
        <v>220111</v>
      </c>
      <c r="C63">
        <v>0</v>
      </c>
      <c r="D63">
        <v>88430</v>
      </c>
      <c r="E63">
        <v>0</v>
      </c>
      <c r="F63">
        <v>0</v>
      </c>
      <c r="G63">
        <v>93053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 s="109">
        <v>0</v>
      </c>
      <c r="Q63" s="115">
        <v>0</v>
      </c>
      <c r="R63" s="172">
        <v>0</v>
      </c>
      <c r="S63" s="172">
        <v>0</v>
      </c>
      <c r="T63" s="172"/>
      <c r="U63" s="172"/>
      <c r="V63" s="172"/>
      <c r="W63" s="172"/>
      <c r="X63" s="172">
        <f t="shared" si="4"/>
        <v>181483</v>
      </c>
      <c r="Y63" s="172">
        <v>181483</v>
      </c>
      <c r="Z63" s="99">
        <f t="shared" si="1"/>
        <v>0</v>
      </c>
      <c r="AA63">
        <v>181483</v>
      </c>
      <c r="AB63" s="105">
        <f t="shared" si="2"/>
        <v>181483</v>
      </c>
      <c r="AC63" s="104">
        <f t="shared" si="3"/>
        <v>100</v>
      </c>
      <c r="AD63" s="72"/>
      <c r="AE63" s="86"/>
      <c r="AF63" s="109"/>
      <c r="AG63" s="199" t="s">
        <v>36</v>
      </c>
      <c r="AH63" s="215">
        <v>756460</v>
      </c>
      <c r="AI63" s="215">
        <v>756460</v>
      </c>
      <c r="AJ63" s="200">
        <v>100</v>
      </c>
      <c r="AK63" s="91">
        <v>23</v>
      </c>
    </row>
    <row r="64" spans="1:37" x14ac:dyDescent="0.25">
      <c r="A64" s="144" t="s">
        <v>86</v>
      </c>
      <c r="B64">
        <v>435610</v>
      </c>
      <c r="C64">
        <v>0</v>
      </c>
      <c r="D64">
        <v>167860</v>
      </c>
      <c r="E64">
        <v>0</v>
      </c>
      <c r="F64">
        <v>0</v>
      </c>
      <c r="G64">
        <v>0</v>
      </c>
      <c r="H64">
        <v>0</v>
      </c>
      <c r="I64">
        <v>0</v>
      </c>
      <c r="J64">
        <v>188410</v>
      </c>
      <c r="K64">
        <v>0</v>
      </c>
      <c r="L64">
        <v>0</v>
      </c>
      <c r="M64">
        <v>0</v>
      </c>
      <c r="N64">
        <v>0</v>
      </c>
      <c r="O64">
        <v>0</v>
      </c>
      <c r="P64" s="109">
        <v>0</v>
      </c>
      <c r="Q64" s="115">
        <v>0</v>
      </c>
      <c r="R64" s="172"/>
      <c r="S64" s="172"/>
      <c r="T64" s="172"/>
      <c r="U64" s="172"/>
      <c r="V64" s="172"/>
      <c r="W64" s="172"/>
      <c r="X64" s="172">
        <f t="shared" si="4"/>
        <v>356270</v>
      </c>
      <c r="Y64" s="172">
        <v>343236</v>
      </c>
      <c r="Z64" s="99">
        <f t="shared" si="1"/>
        <v>13034</v>
      </c>
      <c r="AA64">
        <v>343236</v>
      </c>
      <c r="AB64" s="105">
        <f t="shared" si="2"/>
        <v>356270</v>
      </c>
      <c r="AC64" s="142">
        <f t="shared" si="3"/>
        <v>96.341538720633224</v>
      </c>
      <c r="AD64" s="102"/>
      <c r="AE64" s="87"/>
      <c r="AF64" s="109"/>
      <c r="AG64" s="199" t="s">
        <v>40</v>
      </c>
      <c r="AH64" s="215">
        <v>81990</v>
      </c>
      <c r="AI64" s="215">
        <v>81990</v>
      </c>
      <c r="AJ64" s="200">
        <v>100</v>
      </c>
      <c r="AK64" s="91">
        <v>24</v>
      </c>
    </row>
    <row r="65" spans="1:37" x14ac:dyDescent="0.25">
      <c r="A65" s="144" t="s">
        <v>87</v>
      </c>
      <c r="B65">
        <v>250996</v>
      </c>
      <c r="C65">
        <v>0</v>
      </c>
      <c r="D65">
        <v>97970</v>
      </c>
      <c r="E65">
        <v>0</v>
      </c>
      <c r="F65">
        <v>0</v>
      </c>
      <c r="G65">
        <v>110220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 s="109">
        <v>0</v>
      </c>
      <c r="Q65" s="115">
        <v>0</v>
      </c>
      <c r="R65" s="172">
        <v>0</v>
      </c>
      <c r="S65" s="172">
        <v>0</v>
      </c>
      <c r="T65" s="172"/>
      <c r="U65" s="172"/>
      <c r="V65" s="172"/>
      <c r="W65" s="172"/>
      <c r="X65" s="172">
        <f t="shared" si="4"/>
        <v>208190</v>
      </c>
      <c r="Y65" s="172">
        <v>208190</v>
      </c>
      <c r="Z65" s="99">
        <f t="shared" si="1"/>
        <v>0</v>
      </c>
      <c r="AA65">
        <v>208190</v>
      </c>
      <c r="AB65" s="105">
        <f t="shared" si="2"/>
        <v>208190</v>
      </c>
      <c r="AC65" s="104">
        <f t="shared" si="3"/>
        <v>100</v>
      </c>
      <c r="AD65" s="72"/>
      <c r="AE65" s="86"/>
      <c r="AF65" s="109"/>
      <c r="AG65" s="199" t="s">
        <v>41</v>
      </c>
      <c r="AH65" s="215">
        <v>113470</v>
      </c>
      <c r="AI65" s="215">
        <v>113470</v>
      </c>
      <c r="AJ65" s="200">
        <v>100</v>
      </c>
      <c r="AK65" s="91">
        <v>25</v>
      </c>
    </row>
    <row r="66" spans="1:37" x14ac:dyDescent="0.25">
      <c r="A66" s="144" t="s">
        <v>88</v>
      </c>
      <c r="B66">
        <v>84900</v>
      </c>
      <c r="C66">
        <v>0</v>
      </c>
      <c r="D66">
        <v>32840</v>
      </c>
      <c r="E66">
        <v>0</v>
      </c>
      <c r="F66">
        <v>0</v>
      </c>
      <c r="G66">
        <v>37710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 s="109">
        <v>0</v>
      </c>
      <c r="Q66" s="115">
        <v>0</v>
      </c>
      <c r="R66" s="172">
        <v>0</v>
      </c>
      <c r="S66" s="172">
        <v>0</v>
      </c>
      <c r="T66" s="172"/>
      <c r="U66" s="172"/>
      <c r="V66" s="172"/>
      <c r="W66" s="172"/>
      <c r="X66" s="172">
        <f t="shared" si="4"/>
        <v>70550</v>
      </c>
      <c r="Y66" s="172">
        <v>70550</v>
      </c>
      <c r="Z66" s="99">
        <f t="shared" si="1"/>
        <v>0</v>
      </c>
      <c r="AA66">
        <v>70550</v>
      </c>
      <c r="AB66" s="105">
        <f t="shared" si="2"/>
        <v>70550</v>
      </c>
      <c r="AC66" s="104">
        <f t="shared" si="3"/>
        <v>100</v>
      </c>
      <c r="AD66" s="72"/>
      <c r="AE66" s="86"/>
      <c r="AF66" s="109"/>
      <c r="AG66" s="199" t="s">
        <v>43</v>
      </c>
      <c r="AH66" s="215">
        <v>116992</v>
      </c>
      <c r="AI66" s="215">
        <v>116992</v>
      </c>
      <c r="AJ66" s="216">
        <v>100</v>
      </c>
      <c r="AK66" s="91">
        <v>26</v>
      </c>
    </row>
    <row r="67" spans="1:37" x14ac:dyDescent="0.25">
      <c r="A67" s="144" t="s">
        <v>89</v>
      </c>
      <c r="B67">
        <v>198500</v>
      </c>
      <c r="C67">
        <v>0</v>
      </c>
      <c r="D67">
        <v>59060</v>
      </c>
      <c r="E67">
        <v>0</v>
      </c>
      <c r="F67">
        <v>0</v>
      </c>
      <c r="G67">
        <v>70620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 s="109">
        <v>0</v>
      </c>
      <c r="Q67" s="115">
        <v>0</v>
      </c>
      <c r="R67" s="172"/>
      <c r="S67" s="172"/>
      <c r="T67" s="172"/>
      <c r="U67" s="172"/>
      <c r="V67" s="172"/>
      <c r="W67" s="172"/>
      <c r="X67" s="172">
        <f t="shared" si="4"/>
        <v>129680</v>
      </c>
      <c r="Y67" s="172">
        <v>124142</v>
      </c>
      <c r="Z67" s="99">
        <f t="shared" si="1"/>
        <v>5538</v>
      </c>
      <c r="AA67">
        <v>124142</v>
      </c>
      <c r="AB67" s="105">
        <f t="shared" si="2"/>
        <v>129680</v>
      </c>
      <c r="AC67" s="104">
        <f t="shared" si="3"/>
        <v>95.729487970388647</v>
      </c>
      <c r="AD67" s="72"/>
      <c r="AE67" s="86"/>
      <c r="AF67" s="109"/>
      <c r="AG67" s="199" t="s">
        <v>44</v>
      </c>
      <c r="AH67" s="215">
        <v>1058050</v>
      </c>
      <c r="AI67" s="215">
        <v>1058050</v>
      </c>
      <c r="AJ67" s="200">
        <v>100</v>
      </c>
      <c r="AK67" s="91">
        <v>27</v>
      </c>
    </row>
    <row r="68" spans="1:37" x14ac:dyDescent="0.25">
      <c r="A68" s="144" t="s">
        <v>90</v>
      </c>
      <c r="B68">
        <v>38224</v>
      </c>
      <c r="C68">
        <v>0</v>
      </c>
      <c r="D68">
        <v>14570</v>
      </c>
      <c r="E68">
        <v>0</v>
      </c>
      <c r="F68">
        <v>0</v>
      </c>
      <c r="G68">
        <v>18300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 s="109">
        <v>0</v>
      </c>
      <c r="Q68" s="115">
        <v>0</v>
      </c>
      <c r="R68" s="172">
        <v>0</v>
      </c>
      <c r="S68" s="172">
        <v>0</v>
      </c>
      <c r="T68" s="172"/>
      <c r="U68" s="172"/>
      <c r="V68" s="172"/>
      <c r="W68" s="172"/>
      <c r="X68" s="172">
        <f t="shared" si="4"/>
        <v>32870</v>
      </c>
      <c r="Y68" s="172">
        <v>32870</v>
      </c>
      <c r="Z68" s="99">
        <f t="shared" si="1"/>
        <v>0</v>
      </c>
      <c r="AA68">
        <v>32870</v>
      </c>
      <c r="AB68" s="105">
        <f t="shared" si="2"/>
        <v>32870</v>
      </c>
      <c r="AC68" s="104">
        <f t="shared" si="3"/>
        <v>100</v>
      </c>
      <c r="AD68" s="72"/>
      <c r="AE68" s="86"/>
      <c r="AF68" s="109"/>
      <c r="AG68" s="199" t="s">
        <v>47</v>
      </c>
      <c r="AH68" s="215">
        <v>111651</v>
      </c>
      <c r="AI68" s="215">
        <v>111651</v>
      </c>
      <c r="AJ68" s="227">
        <v>100</v>
      </c>
      <c r="AK68" s="91">
        <v>28</v>
      </c>
    </row>
    <row r="69" spans="1:37" x14ac:dyDescent="0.25">
      <c r="A69" s="144" t="s">
        <v>91</v>
      </c>
      <c r="B69">
        <v>72117</v>
      </c>
      <c r="C69">
        <v>0</v>
      </c>
      <c r="D69">
        <v>0</v>
      </c>
      <c r="E69">
        <v>27640</v>
      </c>
      <c r="F69">
        <v>0</v>
      </c>
      <c r="G69">
        <v>32413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 s="109">
        <v>0</v>
      </c>
      <c r="Q69" s="115">
        <v>0</v>
      </c>
      <c r="R69" s="172">
        <v>0</v>
      </c>
      <c r="S69" s="172">
        <v>0</v>
      </c>
      <c r="T69" s="172"/>
      <c r="U69" s="172"/>
      <c r="V69" s="172"/>
      <c r="W69" s="172"/>
      <c r="X69" s="172">
        <f t="shared" ref="X69:X89" si="5">SUM(C69:W69)</f>
        <v>60053</v>
      </c>
      <c r="Y69" s="172">
        <v>60053</v>
      </c>
      <c r="Z69" s="99">
        <f t="shared" si="1"/>
        <v>0</v>
      </c>
      <c r="AA69">
        <v>60053</v>
      </c>
      <c r="AB69" s="105">
        <f t="shared" si="2"/>
        <v>60053</v>
      </c>
      <c r="AC69" s="104">
        <f t="shared" si="3"/>
        <v>100</v>
      </c>
      <c r="AD69" s="72"/>
      <c r="AE69" s="86"/>
      <c r="AF69" s="109"/>
      <c r="AG69" s="199" t="s">
        <v>48</v>
      </c>
      <c r="AH69" s="215">
        <v>119980</v>
      </c>
      <c r="AI69" s="215">
        <v>119980</v>
      </c>
      <c r="AJ69" s="216">
        <v>100</v>
      </c>
      <c r="AK69" s="91">
        <v>29</v>
      </c>
    </row>
    <row r="70" spans="1:37" x14ac:dyDescent="0.25">
      <c r="A70" s="144" t="s">
        <v>92</v>
      </c>
      <c r="B70">
        <v>74764</v>
      </c>
      <c r="C70">
        <v>0</v>
      </c>
      <c r="D70">
        <v>0</v>
      </c>
      <c r="E70">
        <v>0</v>
      </c>
      <c r="F70">
        <v>28000</v>
      </c>
      <c r="G70">
        <v>34535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 s="123">
        <v>0</v>
      </c>
      <c r="P70" s="160">
        <v>0</v>
      </c>
      <c r="Q70" s="115">
        <v>0</v>
      </c>
      <c r="R70" s="172">
        <v>0</v>
      </c>
      <c r="S70" s="172">
        <v>0</v>
      </c>
      <c r="T70" s="172"/>
      <c r="U70" s="172"/>
      <c r="V70" s="172"/>
      <c r="W70" s="172"/>
      <c r="X70" s="172">
        <f t="shared" si="5"/>
        <v>62535</v>
      </c>
      <c r="Y70" s="172">
        <v>61119</v>
      </c>
      <c r="Z70" s="99">
        <f t="shared" ref="Z70:Z89" si="6">X70-Y70</f>
        <v>1416</v>
      </c>
      <c r="AA70">
        <v>61119</v>
      </c>
      <c r="AB70" s="105">
        <f t="shared" ref="AB70:AB89" si="7">C70+D70+E70+F70+G70+H70+I70+J70+K70+L70+M70+N70</f>
        <v>62535</v>
      </c>
      <c r="AC70" s="104">
        <f t="shared" ref="AC70:AC88" si="8">AA70*100/AB70</f>
        <v>97.735668025905497</v>
      </c>
      <c r="AD70" s="72"/>
      <c r="AE70" s="86"/>
      <c r="AF70" s="109"/>
      <c r="AG70" s="199" t="s">
        <v>49</v>
      </c>
      <c r="AH70" s="215">
        <v>99290</v>
      </c>
      <c r="AI70" s="215">
        <v>99290</v>
      </c>
      <c r="AJ70" s="217">
        <v>100</v>
      </c>
      <c r="AK70" s="91">
        <v>30</v>
      </c>
    </row>
    <row r="71" spans="1:37" x14ac:dyDescent="0.25">
      <c r="A71" s="158" t="s">
        <v>93</v>
      </c>
      <c r="B71">
        <v>280793</v>
      </c>
      <c r="C71">
        <v>0</v>
      </c>
      <c r="D71">
        <v>104250</v>
      </c>
      <c r="E71">
        <v>0</v>
      </c>
      <c r="F71">
        <v>0</v>
      </c>
      <c r="G71">
        <v>130994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 s="109">
        <v>0</v>
      </c>
      <c r="O71" s="115">
        <v>0</v>
      </c>
      <c r="P71" s="115">
        <v>0</v>
      </c>
      <c r="Q71" s="115">
        <v>0</v>
      </c>
      <c r="R71" s="172">
        <v>0</v>
      </c>
      <c r="S71" s="172">
        <v>0</v>
      </c>
      <c r="T71" s="172"/>
      <c r="U71" s="172"/>
      <c r="V71" s="172"/>
      <c r="W71" s="172"/>
      <c r="X71" s="172">
        <f t="shared" si="5"/>
        <v>235244</v>
      </c>
      <c r="Y71" s="172">
        <v>229341</v>
      </c>
      <c r="Z71" s="99">
        <f t="shared" si="6"/>
        <v>5903</v>
      </c>
      <c r="AA71">
        <v>229341</v>
      </c>
      <c r="AB71" s="105">
        <f t="shared" si="7"/>
        <v>235244</v>
      </c>
      <c r="AC71" s="104">
        <f t="shared" si="8"/>
        <v>97.490690517080139</v>
      </c>
      <c r="AD71" s="72"/>
      <c r="AE71" s="86"/>
      <c r="AF71" s="109"/>
      <c r="AG71" s="199" t="s">
        <v>60</v>
      </c>
      <c r="AH71" s="215">
        <v>31700</v>
      </c>
      <c r="AI71" s="215">
        <v>31700</v>
      </c>
      <c r="AJ71" s="200">
        <v>100</v>
      </c>
      <c r="AK71" s="91">
        <v>31</v>
      </c>
    </row>
    <row r="72" spans="1:37" x14ac:dyDescent="0.25">
      <c r="A72" s="144" t="s">
        <v>94</v>
      </c>
      <c r="B72">
        <v>370497</v>
      </c>
      <c r="C72">
        <v>0</v>
      </c>
      <c r="D72">
        <v>0</v>
      </c>
      <c r="E72">
        <v>146430</v>
      </c>
      <c r="F72">
        <v>0</v>
      </c>
      <c r="G72">
        <v>0</v>
      </c>
      <c r="H72">
        <v>0</v>
      </c>
      <c r="I72">
        <v>224067</v>
      </c>
      <c r="J72">
        <v>0</v>
      </c>
      <c r="K72">
        <v>0</v>
      </c>
      <c r="L72">
        <v>0</v>
      </c>
      <c r="M72">
        <v>0</v>
      </c>
      <c r="N72" s="109">
        <v>0</v>
      </c>
      <c r="O72" s="172">
        <v>0</v>
      </c>
      <c r="P72" s="172">
        <v>0</v>
      </c>
      <c r="Q72" s="172">
        <v>0</v>
      </c>
      <c r="R72" s="172">
        <v>0</v>
      </c>
      <c r="S72" s="172">
        <v>0</v>
      </c>
      <c r="T72" s="172"/>
      <c r="U72" s="172"/>
      <c r="V72" s="172"/>
      <c r="W72" s="172"/>
      <c r="X72" s="172">
        <f t="shared" si="5"/>
        <v>370497</v>
      </c>
      <c r="Y72" s="172">
        <v>352487</v>
      </c>
      <c r="Z72" s="99">
        <f t="shared" si="6"/>
        <v>18010</v>
      </c>
      <c r="AA72">
        <v>352487</v>
      </c>
      <c r="AB72" s="105">
        <f t="shared" si="7"/>
        <v>370497</v>
      </c>
      <c r="AC72" s="104">
        <f t="shared" si="8"/>
        <v>95.138961988896</v>
      </c>
      <c r="AD72" s="72"/>
      <c r="AE72" s="86"/>
      <c r="AF72" s="109"/>
      <c r="AG72" s="199" t="s">
        <v>61</v>
      </c>
      <c r="AH72" s="215">
        <v>51700</v>
      </c>
      <c r="AI72" s="215">
        <v>51700</v>
      </c>
      <c r="AJ72" s="200">
        <v>100</v>
      </c>
      <c r="AK72" s="91">
        <v>32</v>
      </c>
    </row>
    <row r="73" spans="1:37" x14ac:dyDescent="0.25">
      <c r="A73" s="144" t="s">
        <v>95</v>
      </c>
      <c r="B73">
        <v>336880</v>
      </c>
      <c r="C73">
        <v>0</v>
      </c>
      <c r="D73">
        <v>0</v>
      </c>
      <c r="E73">
        <v>129690</v>
      </c>
      <c r="F73">
        <v>0</v>
      </c>
      <c r="G73">
        <v>150530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 s="109">
        <v>0</v>
      </c>
      <c r="O73" s="115">
        <v>0</v>
      </c>
      <c r="P73" s="115">
        <v>0</v>
      </c>
      <c r="Q73" s="115">
        <v>0</v>
      </c>
      <c r="R73" s="172">
        <v>0</v>
      </c>
      <c r="S73" s="172">
        <v>0</v>
      </c>
      <c r="T73" s="172"/>
      <c r="U73" s="172"/>
      <c r="V73" s="172"/>
      <c r="W73" s="172"/>
      <c r="X73" s="172">
        <f t="shared" si="5"/>
        <v>280220</v>
      </c>
      <c r="Y73" s="172">
        <v>266306</v>
      </c>
      <c r="Z73" s="99">
        <f t="shared" si="6"/>
        <v>13914</v>
      </c>
      <c r="AA73">
        <v>266306</v>
      </c>
      <c r="AB73" s="105">
        <f t="shared" si="7"/>
        <v>280220</v>
      </c>
      <c r="AC73" s="143">
        <f t="shared" si="8"/>
        <v>95.034615659124967</v>
      </c>
      <c r="AD73" s="72"/>
      <c r="AE73" s="86"/>
      <c r="AF73" s="109"/>
      <c r="AG73" s="199" t="s">
        <v>68</v>
      </c>
      <c r="AH73" s="215">
        <v>385810</v>
      </c>
      <c r="AI73" s="215">
        <v>385810</v>
      </c>
      <c r="AJ73" s="216">
        <v>100</v>
      </c>
      <c r="AK73" s="91">
        <v>33</v>
      </c>
    </row>
    <row r="74" spans="1:37" x14ac:dyDescent="0.25">
      <c r="A74" s="144" t="s">
        <v>96</v>
      </c>
      <c r="B74">
        <v>329380</v>
      </c>
      <c r="C74">
        <v>119030</v>
      </c>
      <c r="D74">
        <v>0</v>
      </c>
      <c r="E74">
        <v>0</v>
      </c>
      <c r="F74">
        <v>0</v>
      </c>
      <c r="G74">
        <v>158360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 s="109">
        <v>0</v>
      </c>
      <c r="O74" s="115">
        <v>0</v>
      </c>
      <c r="P74" s="115">
        <v>0</v>
      </c>
      <c r="Q74" s="115">
        <v>0</v>
      </c>
      <c r="R74" s="172">
        <v>0</v>
      </c>
      <c r="S74" s="172">
        <v>0</v>
      </c>
      <c r="T74" s="172"/>
      <c r="U74" s="172"/>
      <c r="V74" s="172"/>
      <c r="W74" s="172"/>
      <c r="X74" s="172">
        <f t="shared" si="5"/>
        <v>277390</v>
      </c>
      <c r="Y74" s="172">
        <v>277337</v>
      </c>
      <c r="Z74" s="99">
        <f t="shared" si="6"/>
        <v>53</v>
      </c>
      <c r="AA74">
        <v>277337</v>
      </c>
      <c r="AB74" s="105">
        <f t="shared" si="7"/>
        <v>277390</v>
      </c>
      <c r="AC74" s="104">
        <f t="shared" si="8"/>
        <v>99.980893327084615</v>
      </c>
      <c r="AD74" s="72"/>
      <c r="AE74" s="86"/>
      <c r="AF74" s="109"/>
      <c r="AG74" s="199" t="s">
        <v>71</v>
      </c>
      <c r="AH74" s="215">
        <v>64120</v>
      </c>
      <c r="AI74" s="215">
        <v>64120</v>
      </c>
      <c r="AJ74" s="216">
        <v>100</v>
      </c>
      <c r="AK74" s="91">
        <v>34</v>
      </c>
    </row>
    <row r="75" spans="1:37" x14ac:dyDescent="0.25">
      <c r="A75" s="144" t="s">
        <v>97</v>
      </c>
      <c r="B75">
        <v>435000</v>
      </c>
      <c r="C75">
        <v>0</v>
      </c>
      <c r="D75">
        <v>0</v>
      </c>
      <c r="E75">
        <v>0</v>
      </c>
      <c r="F75">
        <v>141790</v>
      </c>
      <c r="G75">
        <v>146740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 s="109">
        <v>0</v>
      </c>
      <c r="O75" s="115">
        <v>47500</v>
      </c>
      <c r="P75" s="115"/>
      <c r="Q75" s="115"/>
      <c r="R75" s="172"/>
      <c r="S75" s="172"/>
      <c r="T75" s="172"/>
      <c r="U75" s="172"/>
      <c r="V75" s="172"/>
      <c r="W75" s="172"/>
      <c r="X75" s="172">
        <f t="shared" si="5"/>
        <v>336030</v>
      </c>
      <c r="Y75" s="172">
        <v>334513</v>
      </c>
      <c r="Z75" s="99">
        <f t="shared" si="6"/>
        <v>1517</v>
      </c>
      <c r="AA75">
        <v>334513</v>
      </c>
      <c r="AB75" s="105">
        <f t="shared" si="7"/>
        <v>288530</v>
      </c>
      <c r="AC75" s="104">
        <f t="shared" si="8"/>
        <v>115.93699095414688</v>
      </c>
      <c r="AD75" s="72"/>
      <c r="AE75" s="86"/>
      <c r="AF75" s="109"/>
      <c r="AG75" s="199" t="s">
        <v>73</v>
      </c>
      <c r="AH75" s="215">
        <v>164460</v>
      </c>
      <c r="AI75" s="215">
        <v>164460</v>
      </c>
      <c r="AJ75" s="200">
        <v>100</v>
      </c>
      <c r="AK75" s="91">
        <v>35</v>
      </c>
    </row>
    <row r="76" spans="1:37" x14ac:dyDescent="0.25">
      <c r="A76" s="144" t="s">
        <v>98</v>
      </c>
      <c r="B76">
        <v>240474</v>
      </c>
      <c r="C76">
        <v>0</v>
      </c>
      <c r="D76">
        <v>0</v>
      </c>
      <c r="E76">
        <v>93800</v>
      </c>
      <c r="F76">
        <v>0</v>
      </c>
      <c r="G76">
        <v>105710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 s="109">
        <v>0</v>
      </c>
      <c r="O76" s="115">
        <v>0</v>
      </c>
      <c r="P76" s="115">
        <v>0</v>
      </c>
      <c r="Q76" s="115">
        <v>0</v>
      </c>
      <c r="R76" s="172"/>
      <c r="S76" s="172"/>
      <c r="T76" s="172"/>
      <c r="U76" s="172"/>
      <c r="V76" s="172"/>
      <c r="W76" s="172"/>
      <c r="X76" s="172">
        <f t="shared" si="5"/>
        <v>199510</v>
      </c>
      <c r="Y76" s="172">
        <v>199510</v>
      </c>
      <c r="Z76" s="99">
        <f t="shared" si="6"/>
        <v>0</v>
      </c>
      <c r="AA76">
        <v>199510</v>
      </c>
      <c r="AB76" s="105">
        <f t="shared" si="7"/>
        <v>199510</v>
      </c>
      <c r="AC76" s="104">
        <f t="shared" si="8"/>
        <v>100</v>
      </c>
      <c r="AD76" s="72"/>
      <c r="AE76" s="86"/>
      <c r="AF76" s="109"/>
      <c r="AG76" s="199" t="s">
        <v>75</v>
      </c>
      <c r="AH76" s="215">
        <v>122290</v>
      </c>
      <c r="AI76" s="215">
        <v>122290</v>
      </c>
      <c r="AJ76" s="200">
        <v>100</v>
      </c>
      <c r="AK76" s="91">
        <v>36</v>
      </c>
    </row>
    <row r="77" spans="1:37" x14ac:dyDescent="0.25">
      <c r="A77" s="144" t="s">
        <v>99</v>
      </c>
      <c r="B77">
        <v>128667</v>
      </c>
      <c r="C77">
        <v>0</v>
      </c>
      <c r="D77">
        <v>0</v>
      </c>
      <c r="E77">
        <v>51260</v>
      </c>
      <c r="F77">
        <v>0</v>
      </c>
      <c r="G77">
        <v>59610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 s="109">
        <v>0</v>
      </c>
      <c r="O77" s="115">
        <v>0</v>
      </c>
      <c r="P77" s="115">
        <v>0</v>
      </c>
      <c r="Q77" s="115">
        <v>0</v>
      </c>
      <c r="R77" s="172"/>
      <c r="S77" s="172"/>
      <c r="T77" s="172"/>
      <c r="U77" s="172"/>
      <c r="V77" s="172"/>
      <c r="W77" s="172"/>
      <c r="X77" s="172">
        <f t="shared" si="5"/>
        <v>110870</v>
      </c>
      <c r="Y77" s="172">
        <v>91317</v>
      </c>
      <c r="Z77" s="99">
        <f t="shared" si="6"/>
        <v>19553</v>
      </c>
      <c r="AA77">
        <v>91317</v>
      </c>
      <c r="AB77" s="105">
        <f t="shared" si="7"/>
        <v>110870</v>
      </c>
      <c r="AC77" s="104">
        <f t="shared" si="8"/>
        <v>82.364029944980615</v>
      </c>
      <c r="AD77" s="72"/>
      <c r="AE77" s="86"/>
      <c r="AF77" s="109"/>
      <c r="AG77" s="199" t="s">
        <v>85</v>
      </c>
      <c r="AH77" s="215">
        <v>181483</v>
      </c>
      <c r="AI77" s="215">
        <v>181483</v>
      </c>
      <c r="AJ77" s="200">
        <v>100</v>
      </c>
      <c r="AK77" s="91">
        <v>37</v>
      </c>
    </row>
    <row r="78" spans="1:37" x14ac:dyDescent="0.25">
      <c r="A78" s="144" t="s">
        <v>100</v>
      </c>
      <c r="B78">
        <v>229220</v>
      </c>
      <c r="C78">
        <v>0</v>
      </c>
      <c r="D78">
        <v>60870</v>
      </c>
      <c r="E78">
        <v>0</v>
      </c>
      <c r="F78">
        <v>0</v>
      </c>
      <c r="G78">
        <v>70860</v>
      </c>
      <c r="N78" s="109"/>
      <c r="O78" s="115"/>
      <c r="P78" s="115"/>
      <c r="Q78" s="115"/>
      <c r="R78" s="172"/>
      <c r="S78" s="172"/>
      <c r="T78" s="172"/>
      <c r="U78" s="172"/>
      <c r="V78" s="172"/>
      <c r="W78" s="172"/>
      <c r="X78" s="172">
        <f t="shared" si="5"/>
        <v>131730</v>
      </c>
      <c r="Y78" s="172">
        <v>116235</v>
      </c>
      <c r="Z78" s="99">
        <f t="shared" si="6"/>
        <v>15495</v>
      </c>
      <c r="AA78">
        <v>116235</v>
      </c>
      <c r="AB78" s="105">
        <f t="shared" si="7"/>
        <v>131730</v>
      </c>
      <c r="AC78" s="104">
        <f t="shared" si="8"/>
        <v>88.237303575495332</v>
      </c>
      <c r="AD78" s="72"/>
      <c r="AE78" s="86"/>
      <c r="AF78" s="109"/>
      <c r="AG78" s="199" t="s">
        <v>87</v>
      </c>
      <c r="AH78" s="215">
        <v>208190</v>
      </c>
      <c r="AI78" s="215">
        <v>208190</v>
      </c>
      <c r="AJ78" s="216">
        <v>100</v>
      </c>
      <c r="AK78" s="91">
        <v>38</v>
      </c>
    </row>
    <row r="79" spans="1:37" x14ac:dyDescent="0.25">
      <c r="A79" s="144" t="s">
        <v>101</v>
      </c>
      <c r="B79">
        <v>154967</v>
      </c>
      <c r="C79">
        <v>0</v>
      </c>
      <c r="D79">
        <v>0</v>
      </c>
      <c r="E79">
        <v>58830</v>
      </c>
      <c r="F79">
        <v>0</v>
      </c>
      <c r="G79">
        <v>70440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 s="109">
        <v>0</v>
      </c>
      <c r="O79" s="115">
        <v>0</v>
      </c>
      <c r="P79" s="115">
        <v>0</v>
      </c>
      <c r="Q79" s="115">
        <v>0</v>
      </c>
      <c r="R79" s="172">
        <v>0</v>
      </c>
      <c r="S79" s="172">
        <v>0</v>
      </c>
      <c r="T79" s="172"/>
      <c r="U79" s="172"/>
      <c r="V79" s="172"/>
      <c r="W79" s="172"/>
      <c r="X79" s="172">
        <f t="shared" si="5"/>
        <v>129270</v>
      </c>
      <c r="Y79" s="172">
        <v>136554</v>
      </c>
      <c r="Z79" s="99">
        <f t="shared" si="6"/>
        <v>-7284</v>
      </c>
      <c r="AA79">
        <v>136554</v>
      </c>
      <c r="AB79" s="105">
        <f t="shared" si="7"/>
        <v>129270</v>
      </c>
      <c r="AC79" s="104">
        <f t="shared" si="8"/>
        <v>105.63471803202599</v>
      </c>
      <c r="AD79" s="72"/>
      <c r="AE79" s="86"/>
      <c r="AF79" s="109"/>
      <c r="AG79" s="199" t="s">
        <v>88</v>
      </c>
      <c r="AH79" s="215">
        <v>70550</v>
      </c>
      <c r="AI79" s="215">
        <v>70550</v>
      </c>
      <c r="AJ79" s="200">
        <v>100</v>
      </c>
      <c r="AK79" s="91">
        <v>39</v>
      </c>
    </row>
    <row r="80" spans="1:37" x14ac:dyDescent="0.25">
      <c r="A80" s="144" t="s">
        <v>102</v>
      </c>
      <c r="B80">
        <v>218214</v>
      </c>
      <c r="C80">
        <v>0</v>
      </c>
      <c r="D80">
        <v>0</v>
      </c>
      <c r="E80">
        <v>85390</v>
      </c>
      <c r="F80">
        <v>0</v>
      </c>
      <c r="G80">
        <v>95520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 s="109">
        <v>0</v>
      </c>
      <c r="O80" s="115">
        <v>0</v>
      </c>
      <c r="P80" s="115">
        <v>0</v>
      </c>
      <c r="Q80" s="115"/>
      <c r="R80" s="172"/>
      <c r="S80" s="172"/>
      <c r="T80" s="172"/>
      <c r="U80" s="172"/>
      <c r="V80" s="172"/>
      <c r="W80" s="172"/>
      <c r="X80" s="172">
        <f t="shared" si="5"/>
        <v>180910</v>
      </c>
      <c r="Y80" s="172">
        <v>170469</v>
      </c>
      <c r="Z80" s="99">
        <f t="shared" si="6"/>
        <v>10441</v>
      </c>
      <c r="AA80">
        <v>170469</v>
      </c>
      <c r="AB80" s="105">
        <f t="shared" si="7"/>
        <v>180910</v>
      </c>
      <c r="AC80" s="104">
        <f t="shared" si="8"/>
        <v>94.228621966723779</v>
      </c>
      <c r="AD80" s="72"/>
      <c r="AE80" s="86"/>
      <c r="AF80" s="109"/>
      <c r="AG80" s="199" t="s">
        <v>90</v>
      </c>
      <c r="AH80" s="215">
        <v>32870</v>
      </c>
      <c r="AI80" s="215">
        <v>32870</v>
      </c>
      <c r="AJ80" s="200">
        <v>100</v>
      </c>
      <c r="AK80" s="91">
        <v>40</v>
      </c>
    </row>
    <row r="81" spans="1:37" x14ac:dyDescent="0.25">
      <c r="A81" s="144" t="s">
        <v>103</v>
      </c>
      <c r="B81">
        <v>163674</v>
      </c>
      <c r="C81">
        <v>0</v>
      </c>
      <c r="D81">
        <v>65420</v>
      </c>
      <c r="E81">
        <v>0</v>
      </c>
      <c r="F81">
        <v>0</v>
      </c>
      <c r="G81">
        <v>0</v>
      </c>
      <c r="H81">
        <v>69670</v>
      </c>
      <c r="I81">
        <v>0</v>
      </c>
      <c r="J81">
        <v>0</v>
      </c>
      <c r="K81">
        <v>0</v>
      </c>
      <c r="L81">
        <v>0</v>
      </c>
      <c r="M81">
        <v>0</v>
      </c>
      <c r="N81" s="109">
        <v>0</v>
      </c>
      <c r="O81" s="115">
        <v>0</v>
      </c>
      <c r="P81" s="115">
        <v>0</v>
      </c>
      <c r="Q81" s="115">
        <v>0</v>
      </c>
      <c r="R81" s="172">
        <v>0</v>
      </c>
      <c r="S81" s="172">
        <v>0</v>
      </c>
      <c r="T81" s="172"/>
      <c r="U81" s="172"/>
      <c r="V81" s="172"/>
      <c r="W81" s="172"/>
      <c r="X81" s="172">
        <f t="shared" si="5"/>
        <v>135090</v>
      </c>
      <c r="Y81" s="172">
        <v>120665</v>
      </c>
      <c r="Z81" s="99">
        <f t="shared" si="6"/>
        <v>14425</v>
      </c>
      <c r="AA81">
        <v>120665</v>
      </c>
      <c r="AB81" s="105">
        <f t="shared" si="7"/>
        <v>135090</v>
      </c>
      <c r="AC81" s="142">
        <f t="shared" si="8"/>
        <v>89.321933525797618</v>
      </c>
      <c r="AD81" s="103"/>
      <c r="AE81" s="93"/>
      <c r="AF81" s="109"/>
      <c r="AG81" s="199" t="s">
        <v>91</v>
      </c>
      <c r="AH81" s="215">
        <v>60053</v>
      </c>
      <c r="AI81" s="215">
        <v>60053</v>
      </c>
      <c r="AJ81" s="200">
        <v>100</v>
      </c>
      <c r="AK81" s="91">
        <v>41</v>
      </c>
    </row>
    <row r="82" spans="1:37" x14ac:dyDescent="0.25">
      <c r="A82" s="144" t="s">
        <v>104</v>
      </c>
      <c r="B82">
        <v>134062</v>
      </c>
      <c r="C82">
        <v>0</v>
      </c>
      <c r="D82">
        <v>0</v>
      </c>
      <c r="E82">
        <v>62620</v>
      </c>
      <c r="F82">
        <v>0</v>
      </c>
      <c r="G82">
        <v>0</v>
      </c>
      <c r="H82">
        <v>23150</v>
      </c>
      <c r="I82">
        <v>0</v>
      </c>
      <c r="J82">
        <v>0</v>
      </c>
      <c r="K82">
        <v>0</v>
      </c>
      <c r="L82">
        <v>0</v>
      </c>
      <c r="M82">
        <v>0</v>
      </c>
      <c r="N82" s="109">
        <v>0</v>
      </c>
      <c r="O82" s="115">
        <v>0</v>
      </c>
      <c r="P82" s="115">
        <v>0</v>
      </c>
      <c r="Q82" s="115">
        <v>0</v>
      </c>
      <c r="R82" s="172">
        <v>0</v>
      </c>
      <c r="S82" s="172">
        <v>0</v>
      </c>
      <c r="T82" s="172"/>
      <c r="U82" s="172"/>
      <c r="V82" s="172"/>
      <c r="W82" s="172"/>
      <c r="X82" s="172">
        <f t="shared" si="5"/>
        <v>85770</v>
      </c>
      <c r="Y82" s="172">
        <v>76687</v>
      </c>
      <c r="Z82" s="99">
        <f t="shared" si="6"/>
        <v>9083</v>
      </c>
      <c r="AA82">
        <v>76687</v>
      </c>
      <c r="AB82" s="105">
        <f t="shared" si="7"/>
        <v>85770</v>
      </c>
      <c r="AC82" s="104">
        <f t="shared" si="8"/>
        <v>89.410050134079512</v>
      </c>
      <c r="AD82" s="72"/>
      <c r="AE82" s="86"/>
      <c r="AF82" s="109"/>
      <c r="AG82" s="199" t="s">
        <v>98</v>
      </c>
      <c r="AH82" s="215">
        <v>199510</v>
      </c>
      <c r="AI82" s="215">
        <v>199510</v>
      </c>
      <c r="AJ82" s="200">
        <v>100</v>
      </c>
      <c r="AK82" s="91">
        <v>42</v>
      </c>
    </row>
    <row r="83" spans="1:37" x14ac:dyDescent="0.25">
      <c r="A83" s="144" t="s">
        <v>105</v>
      </c>
      <c r="B83">
        <v>45600</v>
      </c>
      <c r="C83">
        <v>0</v>
      </c>
      <c r="D83">
        <v>6400</v>
      </c>
      <c r="E83">
        <v>0</v>
      </c>
      <c r="F83">
        <v>0</v>
      </c>
      <c r="G83">
        <v>16844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 s="109">
        <v>0</v>
      </c>
      <c r="O83" s="115">
        <v>0</v>
      </c>
      <c r="P83" s="115">
        <v>0</v>
      </c>
      <c r="Q83" s="115">
        <v>0</v>
      </c>
      <c r="R83" s="172"/>
      <c r="S83" s="172"/>
      <c r="T83" s="172"/>
      <c r="U83" s="172"/>
      <c r="V83" s="172"/>
      <c r="W83" s="172"/>
      <c r="X83" s="172">
        <f t="shared" si="5"/>
        <v>23244</v>
      </c>
      <c r="Y83" s="172">
        <v>36302</v>
      </c>
      <c r="Z83" s="99">
        <f t="shared" si="6"/>
        <v>-13058</v>
      </c>
      <c r="AA83">
        <v>36302</v>
      </c>
      <c r="AB83" s="105">
        <f t="shared" si="7"/>
        <v>23244</v>
      </c>
      <c r="AC83" s="141">
        <f t="shared" si="8"/>
        <v>156.17793839270348</v>
      </c>
      <c r="AD83" s="102"/>
      <c r="AE83" s="87"/>
      <c r="AF83" s="100"/>
      <c r="AG83" s="199" t="s">
        <v>110</v>
      </c>
      <c r="AH83" s="215">
        <v>6120</v>
      </c>
      <c r="AI83" s="215">
        <v>6120</v>
      </c>
      <c r="AJ83" s="200">
        <v>100</v>
      </c>
      <c r="AK83" s="91">
        <v>43</v>
      </c>
    </row>
    <row r="84" spans="1:37" x14ac:dyDescent="0.25">
      <c r="A84" s="144" t="s">
        <v>106</v>
      </c>
      <c r="B84">
        <v>16792</v>
      </c>
      <c r="C84">
        <v>0</v>
      </c>
      <c r="D84">
        <v>6420</v>
      </c>
      <c r="E84">
        <v>0</v>
      </c>
      <c r="F84">
        <v>0</v>
      </c>
      <c r="G84">
        <v>7860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 s="109">
        <v>0</v>
      </c>
      <c r="O84" s="115">
        <v>0</v>
      </c>
      <c r="P84" s="115">
        <v>0</v>
      </c>
      <c r="Q84" s="115">
        <v>0</v>
      </c>
      <c r="R84" s="172">
        <v>0</v>
      </c>
      <c r="S84" s="172">
        <v>0</v>
      </c>
      <c r="T84" s="172"/>
      <c r="U84" s="172"/>
      <c r="V84" s="172"/>
      <c r="W84" s="172"/>
      <c r="X84" s="172">
        <f t="shared" si="5"/>
        <v>14280</v>
      </c>
      <c r="Y84" s="172">
        <v>13429</v>
      </c>
      <c r="Z84" s="99">
        <f t="shared" si="6"/>
        <v>851</v>
      </c>
      <c r="AA84">
        <v>13429</v>
      </c>
      <c r="AB84" s="105">
        <f t="shared" si="7"/>
        <v>14280</v>
      </c>
      <c r="AC84" s="104">
        <f t="shared" si="8"/>
        <v>94.040616246498601</v>
      </c>
      <c r="AD84" s="72"/>
      <c r="AE84" s="86"/>
      <c r="AF84" s="109"/>
      <c r="AG84" s="199" t="s">
        <v>101</v>
      </c>
      <c r="AH84" s="215">
        <v>136554</v>
      </c>
      <c r="AI84" s="215">
        <v>129270</v>
      </c>
      <c r="AJ84" s="200">
        <v>105.63471803202599</v>
      </c>
      <c r="AK84" s="91">
        <v>44</v>
      </c>
    </row>
    <row r="85" spans="1:37" x14ac:dyDescent="0.25">
      <c r="A85" s="144" t="s">
        <v>107</v>
      </c>
      <c r="B85">
        <v>81560</v>
      </c>
      <c r="C85">
        <v>0</v>
      </c>
      <c r="D85">
        <v>0</v>
      </c>
      <c r="E85">
        <v>77890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 s="109">
        <v>0</v>
      </c>
      <c r="O85" s="172">
        <v>0</v>
      </c>
      <c r="P85" s="172">
        <v>0</v>
      </c>
      <c r="Q85" s="172"/>
      <c r="R85" s="172"/>
      <c r="S85" s="172"/>
      <c r="T85" s="172"/>
      <c r="U85" s="172"/>
      <c r="V85" s="172"/>
      <c r="W85" s="172"/>
      <c r="X85" s="172">
        <f t="shared" si="5"/>
        <v>77890</v>
      </c>
      <c r="Y85" s="172">
        <v>51150</v>
      </c>
      <c r="Z85" s="99">
        <f t="shared" si="6"/>
        <v>26740</v>
      </c>
      <c r="AA85">
        <v>51150</v>
      </c>
      <c r="AB85" s="105">
        <f t="shared" si="7"/>
        <v>77890</v>
      </c>
      <c r="AC85" s="104">
        <f t="shared" si="8"/>
        <v>65.669533958146104</v>
      </c>
      <c r="AD85" s="72"/>
      <c r="AE85" s="86"/>
      <c r="AF85" s="109"/>
      <c r="AG85" s="199" t="s">
        <v>79</v>
      </c>
      <c r="AH85" s="215">
        <v>359981</v>
      </c>
      <c r="AI85" s="215">
        <v>315620</v>
      </c>
      <c r="AJ85" s="216">
        <v>114.05519295355174</v>
      </c>
      <c r="AK85" s="91">
        <v>45</v>
      </c>
    </row>
    <row r="86" spans="1:37" x14ac:dyDescent="0.25">
      <c r="A86" s="144" t="s">
        <v>108</v>
      </c>
      <c r="B86">
        <v>21700</v>
      </c>
      <c r="C86">
        <v>0</v>
      </c>
      <c r="D86">
        <v>0</v>
      </c>
      <c r="E86">
        <v>7620</v>
      </c>
      <c r="F86">
        <v>0</v>
      </c>
      <c r="G86">
        <v>0</v>
      </c>
      <c r="H86">
        <v>9900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 s="68">
        <v>0</v>
      </c>
      <c r="P86" s="173">
        <v>0</v>
      </c>
      <c r="Q86" s="115">
        <v>0</v>
      </c>
      <c r="R86" s="172">
        <v>0</v>
      </c>
      <c r="S86" s="172">
        <v>0</v>
      </c>
      <c r="T86" s="172"/>
      <c r="U86" s="172"/>
      <c r="V86" s="172"/>
      <c r="W86" s="172"/>
      <c r="X86" s="172">
        <f t="shared" si="5"/>
        <v>17520</v>
      </c>
      <c r="Y86" s="172">
        <v>16973</v>
      </c>
      <c r="Z86" s="99">
        <f t="shared" si="6"/>
        <v>547</v>
      </c>
      <c r="AA86">
        <v>16973</v>
      </c>
      <c r="AB86" s="105">
        <f t="shared" si="7"/>
        <v>17520</v>
      </c>
      <c r="AC86" s="141">
        <f t="shared" si="8"/>
        <v>96.87785388127854</v>
      </c>
      <c r="AD86" s="72"/>
      <c r="AE86" s="86"/>
      <c r="AF86" s="109"/>
      <c r="AG86" s="199" t="s">
        <v>97</v>
      </c>
      <c r="AH86" s="215">
        <v>334513</v>
      </c>
      <c r="AI86" s="215">
        <v>288530</v>
      </c>
      <c r="AJ86" s="200">
        <v>115.93699095414688</v>
      </c>
      <c r="AK86" s="91">
        <v>46</v>
      </c>
    </row>
    <row r="87" spans="1:37" x14ac:dyDescent="0.25">
      <c r="A87" s="144" t="s">
        <v>109</v>
      </c>
      <c r="B87">
        <v>283058</v>
      </c>
      <c r="C87">
        <v>0</v>
      </c>
      <c r="D87">
        <v>0</v>
      </c>
      <c r="E87">
        <v>86995</v>
      </c>
      <c r="F87">
        <v>0</v>
      </c>
      <c r="G87">
        <v>0</v>
      </c>
      <c r="H87">
        <v>103020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 s="109">
        <v>0</v>
      </c>
      <c r="Q87" s="115">
        <v>0</v>
      </c>
      <c r="R87" s="172">
        <v>0</v>
      </c>
      <c r="S87" s="172">
        <v>0</v>
      </c>
      <c r="T87" s="172"/>
      <c r="U87" s="172"/>
      <c r="V87" s="172"/>
      <c r="W87" s="172"/>
      <c r="X87" s="172">
        <f t="shared" si="5"/>
        <v>190015</v>
      </c>
      <c r="Y87" s="172">
        <v>147070</v>
      </c>
      <c r="Z87" s="99">
        <f t="shared" si="6"/>
        <v>42945</v>
      </c>
      <c r="AA87">
        <v>147070</v>
      </c>
      <c r="AB87" s="105">
        <f t="shared" si="7"/>
        <v>190015</v>
      </c>
      <c r="AC87" s="143">
        <f t="shared" si="8"/>
        <v>77.39915269847117</v>
      </c>
      <c r="AD87" s="72"/>
      <c r="AE87" s="86"/>
      <c r="AF87" s="109"/>
      <c r="AG87" s="199" t="s">
        <v>67</v>
      </c>
      <c r="AH87" s="215">
        <v>277323</v>
      </c>
      <c r="AI87" s="215">
        <v>230050</v>
      </c>
      <c r="AJ87" s="216">
        <v>120.54901108454683</v>
      </c>
      <c r="AK87" s="91">
        <v>47</v>
      </c>
    </row>
    <row r="88" spans="1:37" x14ac:dyDescent="0.25">
      <c r="A88" s="144" t="s">
        <v>110</v>
      </c>
      <c r="B88" s="123">
        <v>8836</v>
      </c>
      <c r="C88" s="123">
        <v>0</v>
      </c>
      <c r="D88" s="123">
        <v>0</v>
      </c>
      <c r="E88" s="123">
        <v>2700</v>
      </c>
      <c r="F88" s="123">
        <v>0</v>
      </c>
      <c r="G88" s="123">
        <v>3420</v>
      </c>
      <c r="H88" s="123">
        <v>0</v>
      </c>
      <c r="I88" s="123">
        <v>0</v>
      </c>
      <c r="J88" s="123">
        <v>0</v>
      </c>
      <c r="K88" s="123">
        <v>0</v>
      </c>
      <c r="L88" s="123">
        <v>0</v>
      </c>
      <c r="M88" s="123">
        <v>0</v>
      </c>
      <c r="N88" s="123">
        <v>0</v>
      </c>
      <c r="O88" s="123">
        <v>0</v>
      </c>
      <c r="P88" s="160">
        <v>0</v>
      </c>
      <c r="Q88" s="115">
        <v>0</v>
      </c>
      <c r="R88" s="172">
        <v>0</v>
      </c>
      <c r="S88" s="172">
        <v>0</v>
      </c>
      <c r="T88" s="172"/>
      <c r="U88" s="172"/>
      <c r="V88" s="172"/>
      <c r="W88" s="172"/>
      <c r="X88" s="172">
        <f t="shared" si="5"/>
        <v>6120</v>
      </c>
      <c r="Y88" s="172">
        <v>6120</v>
      </c>
      <c r="Z88" s="99">
        <f t="shared" si="6"/>
        <v>0</v>
      </c>
      <c r="AA88" s="123">
        <v>6120</v>
      </c>
      <c r="AB88" s="105">
        <f t="shared" si="7"/>
        <v>6120</v>
      </c>
      <c r="AC88" s="163">
        <f t="shared" si="8"/>
        <v>100</v>
      </c>
      <c r="AD88" s="164"/>
      <c r="AE88" s="165"/>
      <c r="AF88" s="160"/>
      <c r="AG88" s="199" t="s">
        <v>35</v>
      </c>
      <c r="AH88" s="215">
        <v>160407</v>
      </c>
      <c r="AI88" s="215">
        <v>104940</v>
      </c>
      <c r="AJ88" s="200">
        <v>152.85591766723843</v>
      </c>
      <c r="AK88" s="91">
        <v>48</v>
      </c>
    </row>
    <row r="89" spans="1:37" x14ac:dyDescent="0.25">
      <c r="A89" s="158" t="s">
        <v>136</v>
      </c>
      <c r="B89" s="172">
        <v>60686</v>
      </c>
      <c r="C89" s="172">
        <v>0</v>
      </c>
      <c r="D89" s="172">
        <v>23330</v>
      </c>
      <c r="E89" s="172"/>
      <c r="F89" s="172"/>
      <c r="G89" s="172"/>
      <c r="H89" s="172"/>
      <c r="I89" s="172"/>
      <c r="J89" s="172"/>
      <c r="K89" s="172">
        <v>27170</v>
      </c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>
        <f t="shared" si="5"/>
        <v>50500</v>
      </c>
      <c r="Y89" s="172">
        <v>46437</v>
      </c>
      <c r="Z89" s="99">
        <f t="shared" si="6"/>
        <v>4063</v>
      </c>
      <c r="AA89" s="117">
        <v>46437</v>
      </c>
      <c r="AB89" s="105">
        <f t="shared" si="7"/>
        <v>50500</v>
      </c>
      <c r="AC89" s="163">
        <f>AA89*100/AB89</f>
        <v>91.954455445544554</v>
      </c>
      <c r="AD89" s="170"/>
      <c r="AE89" s="171"/>
      <c r="AF89" s="115"/>
      <c r="AG89" s="199" t="s">
        <v>105</v>
      </c>
      <c r="AH89" s="215">
        <v>36302</v>
      </c>
      <c r="AI89" s="215">
        <v>23244</v>
      </c>
      <c r="AJ89" s="200">
        <v>156.17793839270348</v>
      </c>
      <c r="AK89" s="91">
        <v>49</v>
      </c>
    </row>
    <row r="90" spans="1:37" x14ac:dyDescent="0.25">
      <c r="A90" s="70" t="s">
        <v>111</v>
      </c>
      <c r="B90" s="167">
        <f>SUM(B5:B89)</f>
        <v>18469002</v>
      </c>
      <c r="C90" s="167">
        <f t="shared" ref="C90:G90" si="9">SUM(C5:C89)</f>
        <v>251110</v>
      </c>
      <c r="D90" s="167">
        <f t="shared" si="9"/>
        <v>2943220</v>
      </c>
      <c r="E90" s="167">
        <f t="shared" ref="E90" si="10">SUM(E5:E89)</f>
        <v>3443102</v>
      </c>
      <c r="F90" s="167">
        <f t="shared" ref="F90" si="11">SUM(F5:F89)</f>
        <v>483087</v>
      </c>
      <c r="G90" s="167">
        <f t="shared" si="9"/>
        <v>2831276</v>
      </c>
      <c r="H90" s="167">
        <f t="shared" ref="H90" si="12">SUM(H5:H89)</f>
        <v>1212469</v>
      </c>
      <c r="I90" s="167">
        <f t="shared" ref="I90" si="13">SUM(I5:I89)</f>
        <v>2854760</v>
      </c>
      <c r="J90" s="167">
        <f t="shared" ref="J90" si="14">SUM(J5:J89)</f>
        <v>1092381</v>
      </c>
      <c r="K90" s="167">
        <f t="shared" ref="K90:W90" si="15">SUM(K5:K89)</f>
        <v>27170</v>
      </c>
      <c r="L90" s="167">
        <f t="shared" si="15"/>
        <v>0</v>
      </c>
      <c r="M90" s="167">
        <f t="shared" si="15"/>
        <v>0</v>
      </c>
      <c r="N90" s="167">
        <f t="shared" si="15"/>
        <v>0</v>
      </c>
      <c r="O90" s="167">
        <f t="shared" si="15"/>
        <v>137880</v>
      </c>
      <c r="P90" s="167">
        <f t="shared" si="15"/>
        <v>0</v>
      </c>
      <c r="Q90" s="167">
        <f t="shared" si="15"/>
        <v>3</v>
      </c>
      <c r="R90" s="167">
        <f t="shared" si="15"/>
        <v>0</v>
      </c>
      <c r="S90" s="167">
        <f t="shared" si="15"/>
        <v>0</v>
      </c>
      <c r="T90" s="167">
        <f t="shared" si="15"/>
        <v>0</v>
      </c>
      <c r="U90" s="167">
        <f t="shared" si="15"/>
        <v>0</v>
      </c>
      <c r="V90" s="167">
        <f t="shared" si="15"/>
        <v>0</v>
      </c>
      <c r="W90" s="167">
        <f t="shared" si="15"/>
        <v>0</v>
      </c>
      <c r="X90" s="166">
        <f t="shared" ref="X90" si="16">SUM(X5:X89)</f>
        <v>15276458</v>
      </c>
      <c r="Y90" s="174">
        <f>SUM(Y5:Y89)</f>
        <v>14738636</v>
      </c>
      <c r="Z90" s="168">
        <f t="shared" ref="Z90" si="17">X90-Y90</f>
        <v>537822</v>
      </c>
      <c r="AA90" s="68"/>
      <c r="AB90" s="68"/>
      <c r="AC90" s="68"/>
      <c r="AD90" s="169"/>
      <c r="AE90" s="169"/>
      <c r="AF90" s="68"/>
      <c r="AG90" s="68"/>
      <c r="AH90" s="68"/>
      <c r="AI90" s="68"/>
      <c r="AJ90" s="68"/>
    </row>
    <row r="91" spans="1:37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9">
        <f>X90/X92</f>
        <v>1.0346949725870946</v>
      </c>
      <c r="Y91" s="175"/>
    </row>
    <row r="92" spans="1:37" x14ac:dyDescent="0.25">
      <c r="J92">
        <v>1092381</v>
      </c>
      <c r="X92" s="82">
        <f>6900370+7863844</f>
        <v>14764214</v>
      </c>
      <c r="Y92" s="82"/>
    </row>
    <row r="94" spans="1:37" x14ac:dyDescent="0.25">
      <c r="J94" s="150">
        <f>J92-J90</f>
        <v>0</v>
      </c>
    </row>
    <row r="95" spans="1:37" ht="30" x14ac:dyDescent="0.25">
      <c r="J95" s="150" t="s">
        <v>166</v>
      </c>
    </row>
  </sheetData>
  <sortState ref="AG5:AJ89">
    <sortCondition ref="AJ5:AJ89"/>
  </sortState>
  <mergeCells count="10">
    <mergeCell ref="A1:A3"/>
    <mergeCell ref="B1:X1"/>
    <mergeCell ref="B2:B3"/>
    <mergeCell ref="C2:W2"/>
    <mergeCell ref="X2:X3"/>
    <mergeCell ref="AP3:AQ3"/>
    <mergeCell ref="AP24:AQ24"/>
    <mergeCell ref="AA1:AA3"/>
    <mergeCell ref="AB1:AB3"/>
    <mergeCell ref="AC1:AC3"/>
  </mergeCells>
  <pageMargins left="0.25" right="0.25" top="0.75" bottom="0.75" header="0.3" footer="0.3"/>
  <pageSetup paperSize="9" scale="2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zoomScale="70" zoomScaleNormal="70" workbookViewId="0">
      <pane xSplit="1" ySplit="4" topLeftCell="T20" activePane="bottomRight" state="frozen"/>
      <selection pane="topRight" activeCell="B1" sqref="B1"/>
      <selection pane="bottomLeft" activeCell="A5" sqref="A5"/>
      <selection pane="bottomRight" activeCell="AR5" sqref="AR5:AU20"/>
    </sheetView>
  </sheetViews>
  <sheetFormatPr defaultColWidth="9.140625" defaultRowHeight="15" x14ac:dyDescent="0.25"/>
  <cols>
    <col min="1" max="1" width="38.140625" customWidth="1"/>
    <col min="2" max="7" width="11.42578125" customWidth="1"/>
    <col min="8" max="8" width="11.5703125" customWidth="1"/>
    <col min="9" max="9" width="9.42578125" customWidth="1"/>
    <col min="10" max="10" width="11.28515625" customWidth="1"/>
    <col min="11" max="11" width="13.140625" customWidth="1"/>
    <col min="12" max="12" width="11.140625" customWidth="1"/>
    <col min="13" max="13" width="9.85546875" bestFit="1" customWidth="1"/>
    <col min="14" max="14" width="8.28515625" bestFit="1" customWidth="1"/>
    <col min="15" max="15" width="10" customWidth="1"/>
    <col min="16" max="16" width="10.7109375" customWidth="1"/>
    <col min="17" max="17" width="10.5703125" customWidth="1"/>
    <col min="18" max="20" width="8.28515625" bestFit="1" customWidth="1"/>
    <col min="21" max="21" width="10.140625" bestFit="1" customWidth="1"/>
    <col min="22" max="23" width="8.28515625" bestFit="1" customWidth="1"/>
    <col min="24" max="26" width="11.42578125" customWidth="1"/>
    <col min="27" max="27" width="37" customWidth="1"/>
    <col min="32" max="32" width="48.42578125" customWidth="1"/>
    <col min="37" max="37" width="44.140625" hidden="1" customWidth="1"/>
    <col min="38" max="41" width="0" hidden="1" customWidth="1"/>
    <col min="44" max="44" width="4.85546875" customWidth="1"/>
    <col min="45" max="45" width="36.140625" customWidth="1"/>
    <col min="46" max="46" width="22.140625" customWidth="1"/>
    <col min="47" max="47" width="17.7109375" customWidth="1"/>
  </cols>
  <sheetData>
    <row r="1" spans="1:48" ht="22.5" customHeight="1" x14ac:dyDescent="0.25">
      <c r="A1" s="272" t="s">
        <v>0</v>
      </c>
      <c r="B1" s="275" t="s">
        <v>112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7"/>
      <c r="Y1" s="90"/>
      <c r="Z1" s="90"/>
      <c r="AA1" s="109"/>
      <c r="AB1" s="280" t="s">
        <v>152</v>
      </c>
      <c r="AC1" s="260" t="s">
        <v>170</v>
      </c>
      <c r="AD1" s="282" t="s">
        <v>153</v>
      </c>
      <c r="AE1" s="91"/>
      <c r="AF1" s="91"/>
      <c r="AG1" s="91"/>
      <c r="AH1" s="91"/>
      <c r="AI1" s="91"/>
    </row>
    <row r="2" spans="1:48" ht="15.75" customHeight="1" x14ac:dyDescent="0.25">
      <c r="A2" s="273"/>
      <c r="B2" s="272" t="s">
        <v>113</v>
      </c>
      <c r="C2" s="275" t="s">
        <v>3</v>
      </c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7"/>
      <c r="X2" s="272" t="s">
        <v>4</v>
      </c>
      <c r="Y2" s="113"/>
      <c r="Z2" s="113"/>
      <c r="AA2" s="109"/>
      <c r="AB2" s="281"/>
      <c r="AC2" s="261"/>
      <c r="AD2" s="283"/>
      <c r="AE2" s="91"/>
      <c r="AF2" s="91"/>
      <c r="AG2" s="91"/>
      <c r="AH2" s="91"/>
      <c r="AI2" s="91"/>
    </row>
    <row r="3" spans="1:48" ht="128.25" customHeight="1" x14ac:dyDescent="0.25">
      <c r="A3" s="274"/>
      <c r="B3" s="274"/>
      <c r="C3" s="145" t="s">
        <v>5</v>
      </c>
      <c r="D3" s="145" t="s">
        <v>6</v>
      </c>
      <c r="E3" s="145" t="s">
        <v>7</v>
      </c>
      <c r="F3" s="145" t="s">
        <v>8</v>
      </c>
      <c r="G3" s="145" t="s">
        <v>9</v>
      </c>
      <c r="H3" s="145" t="s">
        <v>10</v>
      </c>
      <c r="I3" s="145" t="s">
        <v>11</v>
      </c>
      <c r="J3" s="145" t="s">
        <v>12</v>
      </c>
      <c r="K3" s="145" t="s">
        <v>13</v>
      </c>
      <c r="L3" s="145" t="s">
        <v>14</v>
      </c>
      <c r="M3" s="145" t="s">
        <v>15</v>
      </c>
      <c r="N3" s="1" t="s">
        <v>16</v>
      </c>
      <c r="O3" s="1" t="s">
        <v>17</v>
      </c>
      <c r="P3" s="1" t="s">
        <v>18</v>
      </c>
      <c r="Q3" s="1" t="s">
        <v>19</v>
      </c>
      <c r="R3" s="1" t="s">
        <v>20</v>
      </c>
      <c r="S3" s="1" t="s">
        <v>21</v>
      </c>
      <c r="T3" s="1" t="s">
        <v>22</v>
      </c>
      <c r="U3" s="1" t="s">
        <v>23</v>
      </c>
      <c r="V3" s="1" t="s">
        <v>24</v>
      </c>
      <c r="W3" s="1" t="s">
        <v>25</v>
      </c>
      <c r="X3" s="274"/>
      <c r="Y3" s="114"/>
      <c r="Z3" s="114"/>
      <c r="AA3" s="109"/>
      <c r="AB3" s="281"/>
      <c r="AC3" s="262"/>
      <c r="AD3" s="283"/>
      <c r="AE3" s="110"/>
      <c r="AF3" s="147" t="s">
        <v>165</v>
      </c>
      <c r="AG3" s="148"/>
      <c r="AH3" s="148"/>
      <c r="AI3" s="149"/>
    </row>
    <row r="4" spans="1:48" ht="45" x14ac:dyDescent="0.25">
      <c r="A4" s="74" t="s">
        <v>26</v>
      </c>
      <c r="B4" s="74">
        <v>2</v>
      </c>
      <c r="C4" s="74">
        <v>3</v>
      </c>
      <c r="D4" s="74">
        <v>4</v>
      </c>
      <c r="E4" s="74">
        <v>5</v>
      </c>
      <c r="F4" s="74">
        <v>6</v>
      </c>
      <c r="G4" s="74">
        <v>7</v>
      </c>
      <c r="H4" s="74">
        <v>8</v>
      </c>
      <c r="I4" s="74">
        <v>9</v>
      </c>
      <c r="J4" s="74">
        <v>10</v>
      </c>
      <c r="K4" s="74">
        <v>11</v>
      </c>
      <c r="L4" s="74">
        <v>12</v>
      </c>
      <c r="M4" s="74">
        <v>13</v>
      </c>
      <c r="N4" s="74">
        <v>14</v>
      </c>
      <c r="O4" s="74">
        <v>15</v>
      </c>
      <c r="P4" s="74">
        <v>16</v>
      </c>
      <c r="Q4" s="74">
        <v>17</v>
      </c>
      <c r="R4" s="74">
        <v>18</v>
      </c>
      <c r="S4" s="74">
        <v>19</v>
      </c>
      <c r="T4" s="74">
        <v>20</v>
      </c>
      <c r="U4" s="74">
        <v>21</v>
      </c>
      <c r="V4" s="74">
        <v>22</v>
      </c>
      <c r="W4" s="74">
        <v>23</v>
      </c>
      <c r="X4" s="74">
        <v>24</v>
      </c>
      <c r="Y4" s="113"/>
      <c r="Z4" s="113"/>
      <c r="AA4" s="160"/>
      <c r="AB4" s="112"/>
      <c r="AC4" s="161"/>
      <c r="AD4" s="162"/>
      <c r="AE4" s="91"/>
      <c r="AF4" s="232"/>
      <c r="AG4" s="232" t="s">
        <v>152</v>
      </c>
      <c r="AH4" s="232" t="s">
        <v>168</v>
      </c>
      <c r="AI4" s="232"/>
      <c r="AL4" t="s">
        <v>152</v>
      </c>
      <c r="AM4" t="s">
        <v>155</v>
      </c>
      <c r="AR4" s="123"/>
      <c r="AS4" s="278" t="s">
        <v>163</v>
      </c>
      <c r="AT4" s="279"/>
      <c r="AU4" s="123"/>
    </row>
    <row r="5" spans="1:48" ht="60" x14ac:dyDescent="0.25">
      <c r="A5" s="177" t="s">
        <v>27</v>
      </c>
      <c r="B5" s="115">
        <v>558430</v>
      </c>
      <c r="C5" s="115">
        <v>0</v>
      </c>
      <c r="D5" s="115">
        <v>0</v>
      </c>
      <c r="E5" s="115">
        <v>238730</v>
      </c>
      <c r="F5" s="115">
        <v>0</v>
      </c>
      <c r="G5" s="115">
        <v>0</v>
      </c>
      <c r="H5" s="115">
        <v>0</v>
      </c>
      <c r="I5" s="115">
        <v>0</v>
      </c>
      <c r="J5" s="115">
        <v>0</v>
      </c>
      <c r="K5" s="115">
        <v>0</v>
      </c>
      <c r="L5" s="115">
        <v>0</v>
      </c>
      <c r="M5" s="115">
        <v>0</v>
      </c>
      <c r="N5" s="115">
        <v>319710</v>
      </c>
      <c r="O5" s="115">
        <v>0</v>
      </c>
      <c r="P5" s="115">
        <v>0</v>
      </c>
      <c r="Q5" s="115">
        <v>0</v>
      </c>
      <c r="R5" s="115">
        <v>0</v>
      </c>
      <c r="S5" s="115"/>
      <c r="T5" s="115"/>
      <c r="U5" s="115"/>
      <c r="V5" s="115"/>
      <c r="W5" s="115"/>
      <c r="X5" s="115">
        <f t="shared" ref="X5:X36" si="0">SUM(C5:W5)</f>
        <v>558440</v>
      </c>
      <c r="Y5" s="115">
        <f>X5-AB5</f>
        <v>89407</v>
      </c>
      <c r="Z5" s="115"/>
      <c r="AA5" s="132" t="s">
        <v>27</v>
      </c>
      <c r="AB5" s="6">
        <v>469033</v>
      </c>
      <c r="AC5" s="132">
        <f>C5+D5+E5+F5+G5+H5+I5+J5+K5+L5+M5+N5</f>
        <v>558440</v>
      </c>
      <c r="AD5" s="133">
        <f t="shared" ref="AD5:AD36" si="1">AB5*100/AC5</f>
        <v>83.989864622878017</v>
      </c>
      <c r="AE5" s="228"/>
      <c r="AF5" s="237" t="s">
        <v>51</v>
      </c>
      <c r="AG5" s="237">
        <v>115014</v>
      </c>
      <c r="AH5" s="237">
        <v>235020</v>
      </c>
      <c r="AI5" s="238">
        <v>48.937962726576458</v>
      </c>
      <c r="AJ5" s="198">
        <v>1</v>
      </c>
      <c r="AK5" s="135" t="s">
        <v>110</v>
      </c>
      <c r="AL5" s="135">
        <v>2713</v>
      </c>
      <c r="AM5" s="135">
        <v>7010</v>
      </c>
      <c r="AN5" s="136">
        <v>38.701854493580598</v>
      </c>
      <c r="AQ5" s="109"/>
      <c r="AR5" s="6" t="s">
        <v>159</v>
      </c>
      <c r="AS5" s="124" t="s">
        <v>157</v>
      </c>
      <c r="AT5" s="124" t="s">
        <v>158</v>
      </c>
      <c r="AU5" s="6" t="s">
        <v>185</v>
      </c>
      <c r="AV5" s="91"/>
    </row>
    <row r="6" spans="1:48" x14ac:dyDescent="0.25">
      <c r="A6" s="177" t="s">
        <v>28</v>
      </c>
      <c r="B6" s="115">
        <v>574500</v>
      </c>
      <c r="C6" s="115">
        <v>0</v>
      </c>
      <c r="D6" s="115">
        <v>0</v>
      </c>
      <c r="E6" s="115">
        <v>209280</v>
      </c>
      <c r="F6" s="115">
        <v>0</v>
      </c>
      <c r="G6" s="115">
        <v>0</v>
      </c>
      <c r="H6" s="115">
        <v>0</v>
      </c>
      <c r="I6" s="115">
        <v>0</v>
      </c>
      <c r="J6" s="115">
        <v>0</v>
      </c>
      <c r="K6" s="115">
        <v>0</v>
      </c>
      <c r="L6" s="115">
        <v>0</v>
      </c>
      <c r="M6" s="115">
        <v>0</v>
      </c>
      <c r="N6" s="115">
        <v>218980</v>
      </c>
      <c r="O6" s="115">
        <v>0</v>
      </c>
      <c r="P6" s="115">
        <v>0</v>
      </c>
      <c r="Q6" s="115">
        <v>0</v>
      </c>
      <c r="R6" s="115">
        <v>0</v>
      </c>
      <c r="S6" s="115"/>
      <c r="T6" s="115"/>
      <c r="U6" s="115"/>
      <c r="V6" s="115"/>
      <c r="W6" s="115"/>
      <c r="X6" s="115">
        <f t="shared" si="0"/>
        <v>428260</v>
      </c>
      <c r="Y6" s="115">
        <f t="shared" ref="Y6:Y69" si="2">X6-AB6</f>
        <v>135985</v>
      </c>
      <c r="Z6" s="115"/>
      <c r="AA6" s="132" t="s">
        <v>28</v>
      </c>
      <c r="AB6" s="6">
        <v>292275</v>
      </c>
      <c r="AC6" s="132">
        <f t="shared" ref="AC6:AC69" si="3">C6+D6+E6+F6+G6+H6+I6+J6+K6+L6+M6+N6</f>
        <v>428260</v>
      </c>
      <c r="AD6" s="133">
        <f t="shared" si="1"/>
        <v>68.247092887498255</v>
      </c>
      <c r="AE6" s="228"/>
      <c r="AF6" s="237" t="s">
        <v>53</v>
      </c>
      <c r="AG6" s="237">
        <v>120167</v>
      </c>
      <c r="AH6" s="237">
        <v>223800</v>
      </c>
      <c r="AI6" s="238">
        <v>53.693923145665771</v>
      </c>
      <c r="AJ6" s="236"/>
      <c r="AK6" s="135" t="s">
        <v>80</v>
      </c>
      <c r="AL6" s="135">
        <v>238300</v>
      </c>
      <c r="AM6" s="135">
        <v>547560</v>
      </c>
      <c r="AN6" s="136">
        <v>43.520344802396082</v>
      </c>
      <c r="AO6" s="118">
        <v>33</v>
      </c>
      <c r="AQ6" s="109"/>
      <c r="AR6" s="6">
        <v>1</v>
      </c>
      <c r="AS6" s="6" t="s">
        <v>51</v>
      </c>
      <c r="AT6" s="104">
        <v>48.937962726576458</v>
      </c>
      <c r="AU6" s="239">
        <v>120006</v>
      </c>
      <c r="AV6" s="91"/>
    </row>
    <row r="7" spans="1:48" x14ac:dyDescent="0.25">
      <c r="A7" s="177" t="s">
        <v>29</v>
      </c>
      <c r="B7" s="115">
        <v>484197</v>
      </c>
      <c r="C7" s="115">
        <v>0</v>
      </c>
      <c r="D7" s="115">
        <v>53020</v>
      </c>
      <c r="E7" s="115">
        <v>183380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247800</v>
      </c>
      <c r="L7" s="115">
        <v>0</v>
      </c>
      <c r="M7" s="115">
        <v>0</v>
      </c>
      <c r="N7" s="115">
        <v>0</v>
      </c>
      <c r="O7" s="115">
        <v>0</v>
      </c>
      <c r="P7" s="115">
        <v>0</v>
      </c>
      <c r="Q7" s="115">
        <v>0</v>
      </c>
      <c r="R7" s="115">
        <v>0</v>
      </c>
      <c r="S7" s="115"/>
      <c r="T7" s="115"/>
      <c r="U7" s="115"/>
      <c r="V7" s="115"/>
      <c r="W7" s="115"/>
      <c r="X7" s="115">
        <f t="shared" si="0"/>
        <v>484200</v>
      </c>
      <c r="Y7" s="115">
        <f t="shared" si="2"/>
        <v>104507</v>
      </c>
      <c r="Z7" s="115"/>
      <c r="AA7" s="132" t="s">
        <v>29</v>
      </c>
      <c r="AB7" s="6">
        <v>379693</v>
      </c>
      <c r="AC7" s="132">
        <f t="shared" si="3"/>
        <v>484200</v>
      </c>
      <c r="AD7" s="133">
        <f t="shared" si="1"/>
        <v>78.416563403552246</v>
      </c>
      <c r="AE7" s="228"/>
      <c r="AF7" s="237" t="s">
        <v>109</v>
      </c>
      <c r="AG7" s="237">
        <v>425729</v>
      </c>
      <c r="AH7" s="237">
        <v>672025</v>
      </c>
      <c r="AI7" s="238">
        <v>63.350172984635989</v>
      </c>
      <c r="AJ7" s="236"/>
      <c r="AK7" s="135" t="s">
        <v>95</v>
      </c>
      <c r="AL7" s="135">
        <v>188100</v>
      </c>
      <c r="AM7" s="135">
        <v>423700</v>
      </c>
      <c r="AN7" s="136">
        <v>44.394618834080717</v>
      </c>
      <c r="AO7" s="118">
        <v>33</v>
      </c>
      <c r="AQ7" s="109"/>
      <c r="AR7" s="6">
        <v>2</v>
      </c>
      <c r="AS7" s="6" t="s">
        <v>53</v>
      </c>
      <c r="AT7" s="104">
        <v>53.693923145665771</v>
      </c>
      <c r="AU7" s="239">
        <v>103633</v>
      </c>
      <c r="AV7" s="91"/>
    </row>
    <row r="8" spans="1:48" x14ac:dyDescent="0.25">
      <c r="A8" s="177" t="s">
        <v>30</v>
      </c>
      <c r="B8" s="115">
        <v>835853</v>
      </c>
      <c r="C8" s="115">
        <v>0</v>
      </c>
      <c r="D8" s="115">
        <v>0</v>
      </c>
      <c r="E8" s="115">
        <v>487130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348729</v>
      </c>
      <c r="O8" s="115">
        <v>0</v>
      </c>
      <c r="P8" s="115">
        <v>0</v>
      </c>
      <c r="Q8" s="115">
        <v>0</v>
      </c>
      <c r="R8" s="115">
        <v>0</v>
      </c>
      <c r="S8" s="115"/>
      <c r="T8" s="115"/>
      <c r="U8" s="115"/>
      <c r="V8" s="115"/>
      <c r="W8" s="115"/>
      <c r="X8" s="115">
        <f t="shared" si="0"/>
        <v>835859</v>
      </c>
      <c r="Y8" s="115">
        <f t="shared" si="2"/>
        <v>70403</v>
      </c>
      <c r="Z8" s="115"/>
      <c r="AA8" s="132" t="s">
        <v>30</v>
      </c>
      <c r="AB8" s="6">
        <v>765456</v>
      </c>
      <c r="AC8" s="132">
        <f t="shared" si="3"/>
        <v>835859</v>
      </c>
      <c r="AD8" s="133">
        <f t="shared" si="1"/>
        <v>91.577167919469673</v>
      </c>
      <c r="AE8" s="228"/>
      <c r="AF8" s="237" t="s">
        <v>63</v>
      </c>
      <c r="AG8" s="237">
        <v>253908</v>
      </c>
      <c r="AH8" s="237">
        <v>397774</v>
      </c>
      <c r="AI8" s="238">
        <v>63.832226339579762</v>
      </c>
      <c r="AJ8" s="236"/>
      <c r="AK8" s="135" t="s">
        <v>51</v>
      </c>
      <c r="AL8" s="135">
        <v>54145</v>
      </c>
      <c r="AM8" s="135">
        <v>109420</v>
      </c>
      <c r="AN8" s="136">
        <v>49.483641016267597</v>
      </c>
      <c r="AO8" s="118">
        <v>35</v>
      </c>
      <c r="AQ8" s="109"/>
      <c r="AR8" s="6">
        <v>3</v>
      </c>
      <c r="AS8" s="6" t="s">
        <v>109</v>
      </c>
      <c r="AT8" s="104">
        <v>63.350172984635989</v>
      </c>
      <c r="AU8" s="239">
        <v>246296</v>
      </c>
      <c r="AV8" s="91"/>
    </row>
    <row r="9" spans="1:48" x14ac:dyDescent="0.25">
      <c r="A9" s="178" t="s">
        <v>31</v>
      </c>
      <c r="B9" s="115">
        <v>500000</v>
      </c>
      <c r="C9" s="115">
        <v>147610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199470</v>
      </c>
      <c r="O9" s="115">
        <v>0</v>
      </c>
      <c r="P9" s="115">
        <v>0</v>
      </c>
      <c r="Q9" s="115">
        <v>0</v>
      </c>
      <c r="R9" s="115">
        <v>0</v>
      </c>
      <c r="S9" s="115"/>
      <c r="T9" s="115"/>
      <c r="U9" s="115"/>
      <c r="V9" s="115"/>
      <c r="W9" s="115"/>
      <c r="X9" s="115">
        <f t="shared" si="0"/>
        <v>347080</v>
      </c>
      <c r="Y9" s="115">
        <f t="shared" si="2"/>
        <v>24253</v>
      </c>
      <c r="Z9" s="115"/>
      <c r="AA9" s="132" t="s">
        <v>31</v>
      </c>
      <c r="AB9" s="6">
        <v>322827</v>
      </c>
      <c r="AC9" s="132">
        <f t="shared" si="3"/>
        <v>347080</v>
      </c>
      <c r="AD9" s="133">
        <f t="shared" si="1"/>
        <v>93.012273827359692</v>
      </c>
      <c r="AE9" s="228"/>
      <c r="AF9" s="237" t="s">
        <v>47</v>
      </c>
      <c r="AG9" s="237">
        <v>246075</v>
      </c>
      <c r="AH9" s="237">
        <v>364940</v>
      </c>
      <c r="AI9" s="238">
        <v>67.428892420671886</v>
      </c>
      <c r="AJ9" s="236"/>
      <c r="AK9" s="135" t="s">
        <v>86</v>
      </c>
      <c r="AL9" s="135">
        <v>271818</v>
      </c>
      <c r="AM9" s="135">
        <v>543710</v>
      </c>
      <c r="AN9" s="136">
        <v>49.993194901693919</v>
      </c>
      <c r="AO9" s="122" t="s">
        <v>156</v>
      </c>
      <c r="AQ9" s="109"/>
      <c r="AR9" s="6">
        <v>4</v>
      </c>
      <c r="AS9" s="6" t="s">
        <v>63</v>
      </c>
      <c r="AT9" s="104">
        <v>63.832226339579762</v>
      </c>
      <c r="AU9" s="239">
        <v>143866</v>
      </c>
      <c r="AV9" s="91"/>
    </row>
    <row r="10" spans="1:48" x14ac:dyDescent="0.25">
      <c r="A10" s="177" t="s">
        <v>32</v>
      </c>
      <c r="B10" s="115">
        <v>450000</v>
      </c>
      <c r="C10" s="115">
        <v>0</v>
      </c>
      <c r="D10" s="115">
        <v>0</v>
      </c>
      <c r="E10" s="115">
        <v>149230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201110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/>
      <c r="T10" s="115"/>
      <c r="U10" s="115"/>
      <c r="V10" s="115"/>
      <c r="W10" s="115"/>
      <c r="X10" s="115">
        <f t="shared" si="0"/>
        <v>350340</v>
      </c>
      <c r="Y10" s="115">
        <f t="shared" si="2"/>
        <v>9830</v>
      </c>
      <c r="Z10" s="115"/>
      <c r="AA10" s="132" t="s">
        <v>32</v>
      </c>
      <c r="AB10" s="6">
        <v>340510</v>
      </c>
      <c r="AC10" s="132">
        <f t="shared" si="3"/>
        <v>350340</v>
      </c>
      <c r="AD10" s="133">
        <f t="shared" si="1"/>
        <v>97.194154250156984</v>
      </c>
      <c r="AE10" s="228"/>
      <c r="AF10" s="237" t="s">
        <v>28</v>
      </c>
      <c r="AG10" s="237">
        <v>292275</v>
      </c>
      <c r="AH10" s="237">
        <v>428260</v>
      </c>
      <c r="AI10" s="238">
        <v>68.247092887498255</v>
      </c>
      <c r="AJ10" s="236"/>
      <c r="AK10" s="135" t="s">
        <v>28</v>
      </c>
      <c r="AL10" s="135">
        <v>110080</v>
      </c>
      <c r="AM10" s="135">
        <v>209280</v>
      </c>
      <c r="AN10" s="136">
        <v>52.599388379204896</v>
      </c>
      <c r="AO10" s="118">
        <v>34</v>
      </c>
      <c r="AQ10" s="109"/>
      <c r="AR10" s="6">
        <v>5</v>
      </c>
      <c r="AS10" s="6" t="s">
        <v>47</v>
      </c>
      <c r="AT10" s="104">
        <v>67.428892420671886</v>
      </c>
      <c r="AU10" s="239">
        <v>118865</v>
      </c>
      <c r="AV10" s="91"/>
    </row>
    <row r="11" spans="1:48" x14ac:dyDescent="0.25">
      <c r="A11" s="177" t="s">
        <v>33</v>
      </c>
      <c r="B11" s="115">
        <v>220011</v>
      </c>
      <c r="C11" s="115">
        <v>85280</v>
      </c>
      <c r="D11" s="115">
        <v>0</v>
      </c>
      <c r="E11" s="115">
        <v>14480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115240</v>
      </c>
      <c r="O11" s="115">
        <v>0</v>
      </c>
      <c r="P11" s="115">
        <v>0</v>
      </c>
      <c r="Q11" s="115">
        <v>0</v>
      </c>
      <c r="R11" s="115">
        <v>0</v>
      </c>
      <c r="S11" s="115"/>
      <c r="T11" s="115"/>
      <c r="U11" s="115"/>
      <c r="V11" s="115"/>
      <c r="W11" s="115"/>
      <c r="X11" s="115">
        <f t="shared" si="0"/>
        <v>215000</v>
      </c>
      <c r="Y11" s="115">
        <f t="shared" si="2"/>
        <v>23088</v>
      </c>
      <c r="Z11" s="115"/>
      <c r="AA11" s="132" t="s">
        <v>33</v>
      </c>
      <c r="AB11" s="6">
        <v>191912</v>
      </c>
      <c r="AC11" s="132">
        <f t="shared" si="3"/>
        <v>215000</v>
      </c>
      <c r="AD11" s="133">
        <f t="shared" si="1"/>
        <v>89.261395348837212</v>
      </c>
      <c r="AE11" s="228"/>
      <c r="AF11" s="237" t="s">
        <v>74</v>
      </c>
      <c r="AG11" s="237">
        <v>296130</v>
      </c>
      <c r="AH11" s="237">
        <v>418402</v>
      </c>
      <c r="AI11" s="238">
        <v>70.776430322990805</v>
      </c>
      <c r="AJ11" s="236"/>
      <c r="AK11" s="135" t="s">
        <v>45</v>
      </c>
      <c r="AL11" s="135">
        <v>51966</v>
      </c>
      <c r="AM11" s="135">
        <v>91480</v>
      </c>
      <c r="AN11" s="136">
        <v>56.805859204197638</v>
      </c>
      <c r="AO11" s="120">
        <v>35</v>
      </c>
      <c r="AQ11" s="109"/>
      <c r="AR11" s="6">
        <v>6</v>
      </c>
      <c r="AS11" s="6" t="s">
        <v>28</v>
      </c>
      <c r="AT11" s="104">
        <v>68.247092887498255</v>
      </c>
      <c r="AU11" s="239">
        <v>135985</v>
      </c>
      <c r="AV11" s="91"/>
    </row>
    <row r="12" spans="1:48" x14ac:dyDescent="0.25">
      <c r="A12" s="177" t="s">
        <v>34</v>
      </c>
      <c r="B12" s="115">
        <v>495000</v>
      </c>
      <c r="C12" s="115">
        <v>0</v>
      </c>
      <c r="D12" s="115">
        <v>0</v>
      </c>
      <c r="E12" s="115">
        <v>163650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198010</v>
      </c>
      <c r="P12" s="115">
        <v>0</v>
      </c>
      <c r="Q12" s="115">
        <v>0</v>
      </c>
      <c r="R12" s="115">
        <v>0</v>
      </c>
      <c r="S12" s="115"/>
      <c r="T12" s="115"/>
      <c r="U12" s="115"/>
      <c r="V12" s="115"/>
      <c r="W12" s="115"/>
      <c r="X12" s="115">
        <f t="shared" si="0"/>
        <v>361660</v>
      </c>
      <c r="Y12" s="115">
        <f t="shared" si="2"/>
        <v>77085</v>
      </c>
      <c r="Z12" s="115"/>
      <c r="AA12" s="132" t="s">
        <v>34</v>
      </c>
      <c r="AB12" s="6">
        <v>284575</v>
      </c>
      <c r="AC12" s="132">
        <f t="shared" si="3"/>
        <v>163650</v>
      </c>
      <c r="AD12" s="133">
        <f t="shared" si="1"/>
        <v>173.89245340666056</v>
      </c>
      <c r="AE12" s="228"/>
      <c r="AF12" s="237" t="s">
        <v>92</v>
      </c>
      <c r="AG12" s="237">
        <v>126400</v>
      </c>
      <c r="AH12" s="237">
        <v>175979</v>
      </c>
      <c r="AI12" s="238">
        <v>71.826752055642999</v>
      </c>
      <c r="AJ12" s="236"/>
      <c r="AK12" s="135" t="s">
        <v>109</v>
      </c>
      <c r="AL12" s="135">
        <v>170761</v>
      </c>
      <c r="AM12" s="135">
        <v>286005</v>
      </c>
      <c r="AN12" s="136">
        <v>59.705599552455375</v>
      </c>
      <c r="AO12" s="121">
        <v>35</v>
      </c>
      <c r="AQ12" s="109"/>
      <c r="AR12" s="6">
        <v>7</v>
      </c>
      <c r="AS12" s="6" t="s">
        <v>74</v>
      </c>
      <c r="AT12" s="104">
        <v>70.776430322990805</v>
      </c>
      <c r="AU12" s="239">
        <v>122272</v>
      </c>
      <c r="AV12" s="91"/>
    </row>
    <row r="13" spans="1:48" x14ac:dyDescent="0.25">
      <c r="A13" s="177" t="s">
        <v>35</v>
      </c>
      <c r="B13" s="115">
        <v>403580</v>
      </c>
      <c r="C13" s="115">
        <v>0</v>
      </c>
      <c r="D13" s="115">
        <v>0</v>
      </c>
      <c r="E13" s="115">
        <v>39170</v>
      </c>
      <c r="F13" s="115">
        <v>154980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209430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/>
      <c r="T13" s="115"/>
      <c r="U13" s="115"/>
      <c r="V13" s="115"/>
      <c r="W13" s="115"/>
      <c r="X13" s="115">
        <f t="shared" si="0"/>
        <v>403580</v>
      </c>
      <c r="Y13" s="115">
        <f t="shared" si="2"/>
        <v>80830</v>
      </c>
      <c r="Z13" s="115"/>
      <c r="AA13" s="132" t="s">
        <v>35</v>
      </c>
      <c r="AB13" s="6">
        <v>322750</v>
      </c>
      <c r="AC13" s="132">
        <f t="shared" si="3"/>
        <v>403580</v>
      </c>
      <c r="AD13" s="133">
        <f t="shared" si="1"/>
        <v>79.971752812329655</v>
      </c>
      <c r="AE13" s="228"/>
      <c r="AF13" s="237" t="s">
        <v>59</v>
      </c>
      <c r="AG13" s="237">
        <v>162782</v>
      </c>
      <c r="AH13" s="237">
        <v>224810</v>
      </c>
      <c r="AI13" s="238">
        <v>72.408700680574711</v>
      </c>
      <c r="AJ13" s="236"/>
      <c r="AK13" s="135" t="s">
        <v>103</v>
      </c>
      <c r="AL13" s="135">
        <v>128517</v>
      </c>
      <c r="AM13" s="135">
        <v>215230</v>
      </c>
      <c r="AN13" s="136">
        <v>59.711471449147425</v>
      </c>
      <c r="AO13" s="66" t="s">
        <v>156</v>
      </c>
      <c r="AQ13" s="109"/>
      <c r="AR13" s="6">
        <v>8</v>
      </c>
      <c r="AS13" s="6" t="s">
        <v>92</v>
      </c>
      <c r="AT13" s="104">
        <v>71.826752055642999</v>
      </c>
      <c r="AU13" s="239">
        <v>49579</v>
      </c>
      <c r="AV13" s="91"/>
    </row>
    <row r="14" spans="1:48" x14ac:dyDescent="0.25">
      <c r="A14" s="177" t="s">
        <v>36</v>
      </c>
      <c r="B14" s="115">
        <v>2741616</v>
      </c>
      <c r="C14" s="115">
        <v>0</v>
      </c>
      <c r="D14" s="115">
        <v>371380</v>
      </c>
      <c r="E14" s="115">
        <v>0</v>
      </c>
      <c r="F14" s="115">
        <v>0</v>
      </c>
      <c r="G14" s="115">
        <v>864740</v>
      </c>
      <c r="H14" s="115">
        <v>0</v>
      </c>
      <c r="I14" s="115">
        <v>0</v>
      </c>
      <c r="J14" s="115">
        <v>0</v>
      </c>
      <c r="K14" s="115">
        <v>0</v>
      </c>
      <c r="L14" s="115">
        <v>378000</v>
      </c>
      <c r="M14" s="115">
        <v>0</v>
      </c>
      <c r="N14" s="115">
        <v>0</v>
      </c>
      <c r="O14" s="115">
        <v>378000</v>
      </c>
      <c r="P14" s="115">
        <v>749500</v>
      </c>
      <c r="Q14" s="115">
        <v>0</v>
      </c>
      <c r="R14" s="115">
        <v>0</v>
      </c>
      <c r="S14" s="115"/>
      <c r="T14" s="115"/>
      <c r="U14" s="115"/>
      <c r="V14" s="115"/>
      <c r="W14" s="115"/>
      <c r="X14" s="115">
        <f t="shared" si="0"/>
        <v>2741620</v>
      </c>
      <c r="Y14" s="115">
        <f t="shared" si="2"/>
        <v>477705</v>
      </c>
      <c r="Z14" s="115"/>
      <c r="AA14" s="132" t="s">
        <v>36</v>
      </c>
      <c r="AB14" s="6">
        <v>2263915</v>
      </c>
      <c r="AC14" s="132">
        <f t="shared" si="3"/>
        <v>1614120</v>
      </c>
      <c r="AD14" s="133">
        <f t="shared" si="1"/>
        <v>140.25692017941665</v>
      </c>
      <c r="AE14" s="228"/>
      <c r="AF14" s="237" t="s">
        <v>42</v>
      </c>
      <c r="AG14" s="237">
        <v>405313</v>
      </c>
      <c r="AH14" s="237">
        <v>549963</v>
      </c>
      <c r="AI14" s="238">
        <v>73.69823060824092</v>
      </c>
      <c r="AJ14" s="236"/>
      <c r="AK14" s="135" t="s">
        <v>53</v>
      </c>
      <c r="AL14" s="135">
        <v>57934</v>
      </c>
      <c r="AM14" s="135">
        <v>95600</v>
      </c>
      <c r="AN14" s="136">
        <v>60.60041841004184</v>
      </c>
      <c r="AO14" s="66">
        <v>34</v>
      </c>
      <c r="AQ14" s="109"/>
      <c r="AR14" s="6">
        <v>9</v>
      </c>
      <c r="AS14" s="6" t="s">
        <v>59</v>
      </c>
      <c r="AT14" s="104">
        <v>72.408700680574711</v>
      </c>
      <c r="AU14" s="239">
        <v>62028</v>
      </c>
      <c r="AV14" s="91"/>
    </row>
    <row r="15" spans="1:48" x14ac:dyDescent="0.25">
      <c r="A15" s="177" t="s">
        <v>37</v>
      </c>
      <c r="B15" s="115">
        <v>261961</v>
      </c>
      <c r="C15" s="115"/>
      <c r="D15" s="115"/>
      <c r="E15" s="115">
        <v>117500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>
        <v>144461</v>
      </c>
      <c r="P15" s="115"/>
      <c r="Q15" s="115"/>
      <c r="R15" s="115"/>
      <c r="S15" s="115"/>
      <c r="T15" s="115"/>
      <c r="U15" s="115"/>
      <c r="V15" s="115"/>
      <c r="W15" s="115"/>
      <c r="X15" s="115">
        <f t="shared" si="0"/>
        <v>261961</v>
      </c>
      <c r="Y15" s="115">
        <f t="shared" si="2"/>
        <v>70240</v>
      </c>
      <c r="Z15" s="115"/>
      <c r="AA15" s="132" t="s">
        <v>37</v>
      </c>
      <c r="AB15" s="6">
        <v>191721</v>
      </c>
      <c r="AC15" s="132">
        <f t="shared" si="3"/>
        <v>117500</v>
      </c>
      <c r="AD15" s="133">
        <f t="shared" si="1"/>
        <v>163.1668085106383</v>
      </c>
      <c r="AE15" s="228"/>
      <c r="AF15" s="237" t="s">
        <v>61</v>
      </c>
      <c r="AG15" s="237">
        <v>120299</v>
      </c>
      <c r="AH15" s="237">
        <v>159280</v>
      </c>
      <c r="AI15" s="238">
        <v>75.526745354093421</v>
      </c>
      <c r="AJ15" s="236"/>
      <c r="AK15" s="135" t="s">
        <v>46</v>
      </c>
      <c r="AL15" s="135">
        <v>81046</v>
      </c>
      <c r="AM15" s="135">
        <v>132750</v>
      </c>
      <c r="AN15" s="136">
        <v>61.051600753295666</v>
      </c>
      <c r="AO15" s="119">
        <v>34</v>
      </c>
      <c r="AQ15" s="109"/>
      <c r="AR15" s="6">
        <v>10</v>
      </c>
      <c r="AS15" s="6" t="s">
        <v>42</v>
      </c>
      <c r="AT15" s="104">
        <v>73.69823060824092</v>
      </c>
      <c r="AU15" s="239">
        <v>144650</v>
      </c>
      <c r="AV15" s="91"/>
    </row>
    <row r="16" spans="1:48" x14ac:dyDescent="0.25">
      <c r="A16" s="177" t="s">
        <v>38</v>
      </c>
      <c r="B16" s="115">
        <v>400827</v>
      </c>
      <c r="C16" s="115">
        <v>0</v>
      </c>
      <c r="D16" s="115">
        <v>0</v>
      </c>
      <c r="E16" s="115">
        <v>35110</v>
      </c>
      <c r="F16" s="115">
        <v>155540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210190</v>
      </c>
      <c r="O16" s="115">
        <v>0</v>
      </c>
      <c r="P16" s="115">
        <v>0</v>
      </c>
      <c r="Q16" s="115">
        <v>0</v>
      </c>
      <c r="R16" s="115">
        <v>0</v>
      </c>
      <c r="S16" s="115"/>
      <c r="T16" s="115"/>
      <c r="U16" s="115"/>
      <c r="V16" s="115"/>
      <c r="W16" s="115"/>
      <c r="X16" s="115">
        <f t="shared" si="0"/>
        <v>400840</v>
      </c>
      <c r="Y16" s="115">
        <f t="shared" si="2"/>
        <v>77246</v>
      </c>
      <c r="Z16" s="115"/>
      <c r="AA16" s="132" t="s">
        <v>38</v>
      </c>
      <c r="AB16" s="6">
        <v>323594</v>
      </c>
      <c r="AC16" s="132">
        <f t="shared" si="3"/>
        <v>400840</v>
      </c>
      <c r="AD16" s="133">
        <f t="shared" si="1"/>
        <v>80.72896916475402</v>
      </c>
      <c r="AE16" s="228"/>
      <c r="AF16" s="237" t="s">
        <v>76</v>
      </c>
      <c r="AG16" s="237">
        <v>858273</v>
      </c>
      <c r="AH16" s="237">
        <v>1128830</v>
      </c>
      <c r="AI16" s="238">
        <v>76.032086319463517</v>
      </c>
      <c r="AJ16" s="236"/>
      <c r="AK16" s="135" t="s">
        <v>101</v>
      </c>
      <c r="AL16" s="135">
        <v>95268</v>
      </c>
      <c r="AM16" s="135">
        <v>155460</v>
      </c>
      <c r="AN16" s="136">
        <v>61.281358548822851</v>
      </c>
      <c r="AO16" s="119">
        <v>33</v>
      </c>
      <c r="AQ16" s="109"/>
      <c r="AR16" s="6">
        <v>11</v>
      </c>
      <c r="AS16" s="6" t="s">
        <v>61</v>
      </c>
      <c r="AT16" s="104">
        <v>75.526745354093421</v>
      </c>
      <c r="AU16" s="239">
        <v>38981</v>
      </c>
      <c r="AV16" s="91"/>
    </row>
    <row r="17" spans="1:48" x14ac:dyDescent="0.25">
      <c r="A17" s="177" t="s">
        <v>39</v>
      </c>
      <c r="B17" s="115">
        <v>332724</v>
      </c>
      <c r="C17" s="115">
        <v>0</v>
      </c>
      <c r="D17" s="115">
        <v>0</v>
      </c>
      <c r="E17" s="115">
        <v>0</v>
      </c>
      <c r="F17" s="115">
        <v>0</v>
      </c>
      <c r="G17" s="115">
        <v>180070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152660</v>
      </c>
      <c r="Q17" s="115">
        <v>0</v>
      </c>
      <c r="R17" s="115"/>
      <c r="S17" s="115"/>
      <c r="T17" s="115"/>
      <c r="U17" s="115"/>
      <c r="V17" s="115"/>
      <c r="W17" s="115"/>
      <c r="X17" s="115">
        <f t="shared" si="0"/>
        <v>332730</v>
      </c>
      <c r="Y17" s="115">
        <f t="shared" si="2"/>
        <v>122669</v>
      </c>
      <c r="Z17" s="115"/>
      <c r="AA17" s="132" t="s">
        <v>39</v>
      </c>
      <c r="AB17" s="6">
        <v>210061</v>
      </c>
      <c r="AC17" s="132">
        <f t="shared" si="3"/>
        <v>180070</v>
      </c>
      <c r="AD17" s="133">
        <f t="shared" si="1"/>
        <v>116.65518964847004</v>
      </c>
      <c r="AE17" s="228"/>
      <c r="AF17" s="237" t="s">
        <v>136</v>
      </c>
      <c r="AG17" s="237">
        <v>144549</v>
      </c>
      <c r="AH17" s="237">
        <v>187050</v>
      </c>
      <c r="AI17" s="238">
        <v>77.278267842822771</v>
      </c>
      <c r="AJ17" s="110"/>
      <c r="AK17" s="135" t="s">
        <v>92</v>
      </c>
      <c r="AL17" s="135">
        <v>51535</v>
      </c>
      <c r="AM17" s="135">
        <v>83877</v>
      </c>
      <c r="AN17" s="136">
        <v>61.441157885952052</v>
      </c>
      <c r="AO17" s="66" t="s">
        <v>156</v>
      </c>
      <c r="AQ17" s="109"/>
      <c r="AR17" s="6">
        <v>12</v>
      </c>
      <c r="AS17" s="6" t="s">
        <v>76</v>
      </c>
      <c r="AT17" s="104">
        <v>76.032086319463517</v>
      </c>
      <c r="AU17" s="239">
        <v>270557</v>
      </c>
      <c r="AV17" s="91"/>
    </row>
    <row r="18" spans="1:48" x14ac:dyDescent="0.25">
      <c r="A18" s="177" t="s">
        <v>40</v>
      </c>
      <c r="B18" s="115">
        <v>367815</v>
      </c>
      <c r="C18" s="115">
        <v>0</v>
      </c>
      <c r="D18" s="115">
        <v>0</v>
      </c>
      <c r="E18" s="115">
        <v>175600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192230</v>
      </c>
      <c r="P18" s="115">
        <v>0</v>
      </c>
      <c r="Q18" s="115">
        <v>0</v>
      </c>
      <c r="R18" s="115">
        <v>0</v>
      </c>
      <c r="S18" s="115"/>
      <c r="T18" s="115"/>
      <c r="U18" s="115"/>
      <c r="V18" s="115"/>
      <c r="W18" s="115"/>
      <c r="X18" s="115">
        <f t="shared" si="0"/>
        <v>367830</v>
      </c>
      <c r="Y18" s="115">
        <f t="shared" si="2"/>
        <v>25029</v>
      </c>
      <c r="Z18" s="115"/>
      <c r="AA18" s="132" t="s">
        <v>40</v>
      </c>
      <c r="AB18" s="6">
        <v>342801</v>
      </c>
      <c r="AC18" s="132">
        <f t="shared" si="3"/>
        <v>175600</v>
      </c>
      <c r="AD18" s="133">
        <f t="shared" si="1"/>
        <v>195.21697038724375</v>
      </c>
      <c r="AE18" s="228"/>
      <c r="AF18" s="237" t="s">
        <v>70</v>
      </c>
      <c r="AG18" s="237">
        <v>181707</v>
      </c>
      <c r="AH18" s="237">
        <v>232160</v>
      </c>
      <c r="AI18" s="238">
        <v>78.268004824259137</v>
      </c>
      <c r="AJ18" s="110"/>
      <c r="AK18" s="135" t="s">
        <v>49</v>
      </c>
      <c r="AL18" s="135">
        <v>239885</v>
      </c>
      <c r="AM18" s="135">
        <v>368310</v>
      </c>
      <c r="AN18" s="136">
        <v>65.131275284407153</v>
      </c>
      <c r="AO18" s="119">
        <v>34</v>
      </c>
      <c r="AQ18" s="109"/>
      <c r="AR18" s="6">
        <v>13</v>
      </c>
      <c r="AS18" s="6" t="s">
        <v>136</v>
      </c>
      <c r="AT18" s="104">
        <v>77.278267842822771</v>
      </c>
      <c r="AU18" s="6">
        <v>42501</v>
      </c>
      <c r="AV18" s="91"/>
    </row>
    <row r="19" spans="1:48" x14ac:dyDescent="0.25">
      <c r="A19" s="177" t="s">
        <v>41</v>
      </c>
      <c r="B19" s="115">
        <v>444475</v>
      </c>
      <c r="C19" s="115">
        <v>172480</v>
      </c>
      <c r="D19" s="115">
        <v>38920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233080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/>
      <c r="T19" s="115"/>
      <c r="U19" s="115"/>
      <c r="V19" s="115"/>
      <c r="W19" s="115"/>
      <c r="X19" s="115">
        <f t="shared" si="0"/>
        <v>444480</v>
      </c>
      <c r="Y19" s="115">
        <f t="shared" si="2"/>
        <v>39559</v>
      </c>
      <c r="Z19" s="115"/>
      <c r="AA19" s="132" t="s">
        <v>41</v>
      </c>
      <c r="AB19" s="6">
        <v>404921</v>
      </c>
      <c r="AC19" s="132">
        <f t="shared" si="3"/>
        <v>444480</v>
      </c>
      <c r="AD19" s="133">
        <f t="shared" si="1"/>
        <v>91.099937005039592</v>
      </c>
      <c r="AE19" s="228"/>
      <c r="AF19" s="237" t="s">
        <v>29</v>
      </c>
      <c r="AG19" s="237">
        <v>379693</v>
      </c>
      <c r="AH19" s="237">
        <v>484200</v>
      </c>
      <c r="AI19" s="238">
        <v>78.416563403552246</v>
      </c>
      <c r="AJ19" s="110"/>
      <c r="AK19" s="135" t="s">
        <v>108</v>
      </c>
      <c r="AL19" s="135">
        <v>14940</v>
      </c>
      <c r="AM19" s="135">
        <v>22200</v>
      </c>
      <c r="AN19" s="136">
        <v>67.297297297297291</v>
      </c>
      <c r="AO19" s="119">
        <v>33</v>
      </c>
      <c r="AQ19" s="109"/>
      <c r="AR19" s="6">
        <v>14</v>
      </c>
      <c r="AS19" s="6" t="s">
        <v>70</v>
      </c>
      <c r="AT19" s="104">
        <v>78.268004824259137</v>
      </c>
      <c r="AU19" s="239">
        <v>50453</v>
      </c>
      <c r="AV19" s="91"/>
    </row>
    <row r="20" spans="1:48" x14ac:dyDescent="0.25">
      <c r="A20" s="177" t="s">
        <v>42</v>
      </c>
      <c r="B20" s="115">
        <v>538553</v>
      </c>
      <c r="C20" s="115">
        <v>0</v>
      </c>
      <c r="D20" s="115">
        <v>0</v>
      </c>
      <c r="E20" s="115">
        <v>200</v>
      </c>
      <c r="F20" s="115">
        <v>228830</v>
      </c>
      <c r="G20" s="115">
        <v>0</v>
      </c>
      <c r="H20" s="115">
        <v>0</v>
      </c>
      <c r="I20" s="115">
        <v>300</v>
      </c>
      <c r="J20" s="115">
        <v>0</v>
      </c>
      <c r="K20" s="115">
        <v>0</v>
      </c>
      <c r="L20" s="115">
        <v>11403</v>
      </c>
      <c r="M20" s="115">
        <v>309230</v>
      </c>
      <c r="N20" s="115">
        <v>0</v>
      </c>
      <c r="O20" s="115">
        <v>0</v>
      </c>
      <c r="P20" s="115">
        <v>0</v>
      </c>
      <c r="Q20" s="115">
        <v>0</v>
      </c>
      <c r="R20" s="115"/>
      <c r="S20" s="115"/>
      <c r="T20" s="115"/>
      <c r="U20" s="115"/>
      <c r="V20" s="115"/>
      <c r="W20" s="115"/>
      <c r="X20" s="115">
        <f t="shared" si="0"/>
        <v>549963</v>
      </c>
      <c r="Y20" s="115">
        <f t="shared" si="2"/>
        <v>144650</v>
      </c>
      <c r="Z20" s="115"/>
      <c r="AA20" s="132" t="s">
        <v>42</v>
      </c>
      <c r="AB20" s="6">
        <v>405313</v>
      </c>
      <c r="AC20" s="132">
        <f t="shared" si="3"/>
        <v>549963</v>
      </c>
      <c r="AD20" s="133">
        <f t="shared" si="1"/>
        <v>73.69823060824092</v>
      </c>
      <c r="AE20" s="228"/>
      <c r="AF20" s="237" t="s">
        <v>35</v>
      </c>
      <c r="AG20" s="237">
        <v>322750</v>
      </c>
      <c r="AH20" s="237">
        <v>403580</v>
      </c>
      <c r="AI20" s="238">
        <v>79.971752812329655</v>
      </c>
      <c r="AJ20" s="110"/>
      <c r="AK20" s="135" t="s">
        <v>47</v>
      </c>
      <c r="AL20" s="135">
        <v>104928</v>
      </c>
      <c r="AM20" s="135">
        <v>155210</v>
      </c>
      <c r="AN20" s="136">
        <v>67.603891501836216</v>
      </c>
      <c r="AO20" s="119">
        <v>33</v>
      </c>
      <c r="AQ20" s="109"/>
      <c r="AR20" s="6">
        <v>15</v>
      </c>
      <c r="AS20" s="6" t="s">
        <v>29</v>
      </c>
      <c r="AT20" s="104">
        <v>78.416563403552246</v>
      </c>
      <c r="AU20" s="239">
        <v>104507</v>
      </c>
      <c r="AV20" s="91"/>
    </row>
    <row r="21" spans="1:48" x14ac:dyDescent="0.25">
      <c r="A21" s="177" t="s">
        <v>43</v>
      </c>
      <c r="B21" s="115">
        <v>461278</v>
      </c>
      <c r="C21" s="115"/>
      <c r="D21" s="115">
        <v>169380</v>
      </c>
      <c r="E21" s="115">
        <v>43523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247587</v>
      </c>
      <c r="P21" s="115">
        <v>0</v>
      </c>
      <c r="Q21" s="115"/>
      <c r="R21" s="115"/>
      <c r="S21" s="115"/>
      <c r="T21" s="115"/>
      <c r="U21" s="115"/>
      <c r="V21" s="115"/>
      <c r="W21" s="115"/>
      <c r="X21" s="115">
        <f t="shared" si="0"/>
        <v>460490</v>
      </c>
      <c r="Y21" s="115">
        <f t="shared" si="2"/>
        <v>152846</v>
      </c>
      <c r="Z21" s="115"/>
      <c r="AA21" s="132" t="s">
        <v>43</v>
      </c>
      <c r="AB21" s="6">
        <v>307644</v>
      </c>
      <c r="AC21" s="132">
        <f t="shared" si="3"/>
        <v>212903</v>
      </c>
      <c r="AD21" s="133">
        <f t="shared" si="1"/>
        <v>144.49960780261435</v>
      </c>
      <c r="AE21" s="228"/>
      <c r="AF21" s="6" t="s">
        <v>108</v>
      </c>
      <c r="AG21" s="6">
        <v>42105</v>
      </c>
      <c r="AH21" s="6">
        <v>52200</v>
      </c>
      <c r="AI21" s="104">
        <v>80.660919540229884</v>
      </c>
      <c r="AJ21" s="110"/>
      <c r="AK21" s="135" t="s">
        <v>99</v>
      </c>
      <c r="AL21" s="135">
        <v>103522</v>
      </c>
      <c r="AM21" s="135">
        <v>146700</v>
      </c>
      <c r="AN21" s="136">
        <v>70.567143830947515</v>
      </c>
      <c r="AO21" s="119">
        <v>33</v>
      </c>
      <c r="AQ21" s="109"/>
      <c r="AR21" s="6"/>
      <c r="AS21" s="6"/>
      <c r="AT21" s="104"/>
      <c r="AU21" s="6"/>
      <c r="AV21" s="91"/>
    </row>
    <row r="22" spans="1:48" x14ac:dyDescent="0.25">
      <c r="A22" s="177" t="s">
        <v>44</v>
      </c>
      <c r="B22" s="115">
        <v>4694114</v>
      </c>
      <c r="C22" s="115">
        <v>661920</v>
      </c>
      <c r="D22" s="115">
        <v>0</v>
      </c>
      <c r="E22" s="115">
        <v>25000</v>
      </c>
      <c r="F22" s="115">
        <v>1323840</v>
      </c>
      <c r="G22" s="115">
        <v>0</v>
      </c>
      <c r="H22" s="115">
        <v>0</v>
      </c>
      <c r="I22" s="115">
        <v>390600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378000</v>
      </c>
      <c r="P22" s="115">
        <v>378000</v>
      </c>
      <c r="Q22" s="115">
        <v>1536760</v>
      </c>
      <c r="R22" s="115"/>
      <c r="S22" s="115"/>
      <c r="T22" s="115"/>
      <c r="U22" s="115"/>
      <c r="V22" s="115"/>
      <c r="W22" s="115"/>
      <c r="X22" s="115">
        <f t="shared" si="0"/>
        <v>4694120</v>
      </c>
      <c r="Y22" s="115">
        <f t="shared" si="2"/>
        <v>1441269</v>
      </c>
      <c r="Z22" s="115"/>
      <c r="AA22" s="132" t="s">
        <v>44</v>
      </c>
      <c r="AB22" s="6">
        <v>3252851</v>
      </c>
      <c r="AC22" s="132">
        <f t="shared" si="3"/>
        <v>2401360</v>
      </c>
      <c r="AD22" s="133">
        <f t="shared" si="1"/>
        <v>135.45869840423759</v>
      </c>
      <c r="AE22" s="228"/>
      <c r="AF22" s="125" t="s">
        <v>38</v>
      </c>
      <c r="AG22" s="125">
        <v>323594</v>
      </c>
      <c r="AH22" s="125">
        <v>400840</v>
      </c>
      <c r="AI22" s="126">
        <v>80.72896916475402</v>
      </c>
      <c r="AJ22" s="110"/>
      <c r="AK22" s="135" t="s">
        <v>73</v>
      </c>
      <c r="AL22" s="135">
        <v>153109</v>
      </c>
      <c r="AM22" s="135">
        <v>216870</v>
      </c>
      <c r="AN22" s="136">
        <v>70.599437451007518</v>
      </c>
      <c r="AQ22" s="109"/>
      <c r="AR22" s="201"/>
      <c r="AS22" s="201"/>
      <c r="AT22" s="202"/>
      <c r="AU22" s="186"/>
    </row>
    <row r="23" spans="1:48" x14ac:dyDescent="0.25">
      <c r="A23" s="177" t="s">
        <v>45</v>
      </c>
      <c r="B23" s="115">
        <v>213742</v>
      </c>
      <c r="C23" s="115">
        <v>0</v>
      </c>
      <c r="D23" s="115">
        <v>90480</v>
      </c>
      <c r="E23" s="115">
        <v>1000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122270</v>
      </c>
      <c r="P23" s="115">
        <v>0</v>
      </c>
      <c r="Q23" s="115">
        <v>0</v>
      </c>
      <c r="R23" s="115">
        <v>0</v>
      </c>
      <c r="S23" s="115"/>
      <c r="T23" s="115"/>
      <c r="U23" s="115"/>
      <c r="V23" s="115"/>
      <c r="W23" s="115"/>
      <c r="X23" s="115">
        <f t="shared" si="0"/>
        <v>213750</v>
      </c>
      <c r="Y23" s="115">
        <f t="shared" si="2"/>
        <v>86839</v>
      </c>
      <c r="Z23" s="115"/>
      <c r="AA23" s="132" t="s">
        <v>45</v>
      </c>
      <c r="AB23" s="6">
        <v>126911</v>
      </c>
      <c r="AC23" s="132">
        <f t="shared" si="3"/>
        <v>91480</v>
      </c>
      <c r="AD23" s="133">
        <f t="shared" si="1"/>
        <v>138.73087013554874</v>
      </c>
      <c r="AE23" s="228"/>
      <c r="AF23" s="6" t="s">
        <v>105</v>
      </c>
      <c r="AG23" s="6">
        <v>98301</v>
      </c>
      <c r="AH23" s="6">
        <v>118743</v>
      </c>
      <c r="AI23" s="104">
        <v>82.78466941209166</v>
      </c>
      <c r="AJ23" s="91"/>
      <c r="AK23" s="135" t="s">
        <v>74</v>
      </c>
      <c r="AL23" s="135">
        <v>141870</v>
      </c>
      <c r="AM23" s="135">
        <v>198352</v>
      </c>
      <c r="AN23" s="136">
        <v>71.524360732435269</v>
      </c>
      <c r="AQ23" s="109"/>
      <c r="AR23" s="201"/>
      <c r="AS23" s="201"/>
      <c r="AT23" s="202"/>
      <c r="AU23" s="91"/>
    </row>
    <row r="24" spans="1:48" x14ac:dyDescent="0.25">
      <c r="A24" s="177" t="s">
        <v>46</v>
      </c>
      <c r="B24" s="115">
        <v>276385</v>
      </c>
      <c r="C24" s="115">
        <v>0</v>
      </c>
      <c r="D24" s="115">
        <v>0</v>
      </c>
      <c r="E24" s="115">
        <v>0</v>
      </c>
      <c r="F24" s="115">
        <v>132750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143635</v>
      </c>
      <c r="P24" s="115">
        <v>0</v>
      </c>
      <c r="Q24" s="115">
        <v>0</v>
      </c>
      <c r="R24" s="115"/>
      <c r="S24" s="115"/>
      <c r="T24" s="115"/>
      <c r="U24" s="115"/>
      <c r="V24" s="115"/>
      <c r="W24" s="115"/>
      <c r="X24" s="115">
        <f t="shared" si="0"/>
        <v>276385</v>
      </c>
      <c r="Y24" s="115">
        <f t="shared" si="2"/>
        <v>122270</v>
      </c>
      <c r="Z24" s="115"/>
      <c r="AA24" s="132" t="s">
        <v>46</v>
      </c>
      <c r="AB24" s="6">
        <v>154115</v>
      </c>
      <c r="AC24" s="132">
        <f t="shared" si="3"/>
        <v>132750</v>
      </c>
      <c r="AD24" s="133">
        <f t="shared" si="1"/>
        <v>116.09416195856873</v>
      </c>
      <c r="AE24" s="228"/>
      <c r="AF24" s="6" t="s">
        <v>60</v>
      </c>
      <c r="AG24" s="6">
        <v>74327</v>
      </c>
      <c r="AH24" s="6">
        <v>89660</v>
      </c>
      <c r="AI24" s="104">
        <v>82.898728530002231</v>
      </c>
      <c r="AJ24" s="91"/>
      <c r="AK24" s="135" t="s">
        <v>93</v>
      </c>
      <c r="AL24" s="135">
        <v>246730</v>
      </c>
      <c r="AM24" s="135">
        <v>343730</v>
      </c>
      <c r="AN24" s="136">
        <v>71.78017630116662</v>
      </c>
      <c r="AR24" s="68"/>
      <c r="AS24" s="68"/>
      <c r="AT24" s="68"/>
    </row>
    <row r="25" spans="1:48" ht="15.75" x14ac:dyDescent="0.25">
      <c r="A25" s="177" t="s">
        <v>47</v>
      </c>
      <c r="B25" s="115">
        <v>368432</v>
      </c>
      <c r="C25" s="115">
        <v>0</v>
      </c>
      <c r="D25" s="115">
        <v>155210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209730</v>
      </c>
      <c r="O25" s="115">
        <v>0</v>
      </c>
      <c r="P25" s="115">
        <v>0</v>
      </c>
      <c r="Q25" s="115">
        <v>0</v>
      </c>
      <c r="R25" s="115">
        <v>0</v>
      </c>
      <c r="S25" s="115"/>
      <c r="T25" s="115"/>
      <c r="U25" s="115"/>
      <c r="V25" s="115"/>
      <c r="W25" s="115"/>
      <c r="X25" s="115">
        <f t="shared" si="0"/>
        <v>364940</v>
      </c>
      <c r="Y25" s="115">
        <f t="shared" si="2"/>
        <v>118865</v>
      </c>
      <c r="Z25" s="115"/>
      <c r="AA25" s="132" t="s">
        <v>47</v>
      </c>
      <c r="AB25" s="6">
        <v>246075</v>
      </c>
      <c r="AC25" s="132">
        <f t="shared" si="3"/>
        <v>364940</v>
      </c>
      <c r="AD25" s="133">
        <f t="shared" si="1"/>
        <v>67.428892420671886</v>
      </c>
      <c r="AE25" s="228"/>
      <c r="AF25" s="6" t="s">
        <v>27</v>
      </c>
      <c r="AG25" s="6">
        <v>469033</v>
      </c>
      <c r="AH25" s="6">
        <v>558440</v>
      </c>
      <c r="AI25" s="104">
        <v>83.989864622878017</v>
      </c>
      <c r="AJ25" s="91"/>
      <c r="AK25" s="135" t="s">
        <v>50</v>
      </c>
      <c r="AL25" s="135">
        <v>275514</v>
      </c>
      <c r="AM25" s="135">
        <v>373150</v>
      </c>
      <c r="AN25" s="136">
        <v>73.834650944660325</v>
      </c>
      <c r="AR25" s="123"/>
      <c r="AS25" s="278" t="s">
        <v>164</v>
      </c>
      <c r="AT25" s="279"/>
    </row>
    <row r="26" spans="1:48" x14ac:dyDescent="0.25">
      <c r="A26" s="177" t="s">
        <v>48</v>
      </c>
      <c r="B26" s="115">
        <v>397150</v>
      </c>
      <c r="C26" s="115">
        <v>0</v>
      </c>
      <c r="D26" s="115">
        <v>168270</v>
      </c>
      <c r="E26" s="115">
        <v>1500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227380</v>
      </c>
      <c r="O26" s="115">
        <v>0</v>
      </c>
      <c r="P26" s="115">
        <v>0</v>
      </c>
      <c r="Q26" s="115">
        <v>0</v>
      </c>
      <c r="R26" s="115">
        <v>0</v>
      </c>
      <c r="S26" s="115"/>
      <c r="T26" s="115"/>
      <c r="U26" s="115"/>
      <c r="V26" s="115"/>
      <c r="W26" s="115"/>
      <c r="X26" s="115">
        <f t="shared" si="0"/>
        <v>397150</v>
      </c>
      <c r="Y26" s="115">
        <f t="shared" si="2"/>
        <v>43545</v>
      </c>
      <c r="Z26" s="115"/>
      <c r="AA26" s="132" t="s">
        <v>48</v>
      </c>
      <c r="AB26" s="6">
        <v>353605</v>
      </c>
      <c r="AC26" s="132">
        <f t="shared" si="3"/>
        <v>397150</v>
      </c>
      <c r="AD26" s="133">
        <f t="shared" si="1"/>
        <v>89.035628855596116</v>
      </c>
      <c r="AE26" s="228"/>
      <c r="AF26" s="6" t="s">
        <v>55</v>
      </c>
      <c r="AG26" s="6">
        <v>11968</v>
      </c>
      <c r="AH26" s="6">
        <v>14200</v>
      </c>
      <c r="AI26" s="104">
        <v>84.281690140845072</v>
      </c>
      <c r="AJ26" s="91"/>
      <c r="AK26" s="135" t="s">
        <v>136</v>
      </c>
      <c r="AL26" s="135">
        <v>59714</v>
      </c>
      <c r="AM26" s="135">
        <v>80070</v>
      </c>
      <c r="AN26" s="136">
        <v>74.577244910703129</v>
      </c>
      <c r="AR26" s="6" t="s">
        <v>159</v>
      </c>
      <c r="AS26" s="124" t="s">
        <v>157</v>
      </c>
      <c r="AT26" s="124" t="s">
        <v>158</v>
      </c>
    </row>
    <row r="27" spans="1:48" s="79" customFormat="1" x14ac:dyDescent="0.25">
      <c r="A27" s="179" t="s">
        <v>49</v>
      </c>
      <c r="B27" s="115">
        <v>368301</v>
      </c>
      <c r="C27" s="115">
        <v>0</v>
      </c>
      <c r="D27" s="115">
        <v>0</v>
      </c>
      <c r="E27" s="115">
        <v>167210</v>
      </c>
      <c r="F27" s="115">
        <v>0</v>
      </c>
      <c r="G27" s="115">
        <v>0</v>
      </c>
      <c r="H27" s="115">
        <v>201100</v>
      </c>
      <c r="I27" s="115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/>
      <c r="U27" s="116"/>
      <c r="V27" s="116"/>
      <c r="W27" s="116"/>
      <c r="X27" s="115">
        <f t="shared" si="0"/>
        <v>368310</v>
      </c>
      <c r="Y27" s="115">
        <f t="shared" si="2"/>
        <v>0</v>
      </c>
      <c r="Z27" s="116"/>
      <c r="AA27" s="132" t="s">
        <v>49</v>
      </c>
      <c r="AB27" s="6">
        <v>368310</v>
      </c>
      <c r="AC27" s="132">
        <f t="shared" si="3"/>
        <v>368310</v>
      </c>
      <c r="AD27" s="133">
        <f t="shared" si="1"/>
        <v>100</v>
      </c>
      <c r="AE27" s="229"/>
      <c r="AF27" s="6" t="s">
        <v>75</v>
      </c>
      <c r="AG27" s="6">
        <v>371595</v>
      </c>
      <c r="AH27" s="6">
        <v>438390</v>
      </c>
      <c r="AI27" s="104">
        <v>84.763566687196331</v>
      </c>
      <c r="AJ27" s="98"/>
      <c r="AK27" s="135" t="s">
        <v>68</v>
      </c>
      <c r="AL27" s="135">
        <v>481934</v>
      </c>
      <c r="AM27" s="135">
        <v>645500</v>
      </c>
      <c r="AN27" s="136">
        <v>74.660573199070484</v>
      </c>
      <c r="AR27" s="6">
        <v>1</v>
      </c>
      <c r="AS27" s="132" t="s">
        <v>95</v>
      </c>
      <c r="AT27" s="133">
        <v>40.770551235572178</v>
      </c>
    </row>
    <row r="28" spans="1:48" x14ac:dyDescent="0.25">
      <c r="A28" s="177" t="s">
        <v>50</v>
      </c>
      <c r="B28" s="115">
        <v>695002</v>
      </c>
      <c r="C28" s="115">
        <v>0</v>
      </c>
      <c r="D28" s="115">
        <v>373150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312860</v>
      </c>
      <c r="P28" s="115">
        <v>0</v>
      </c>
      <c r="Q28" s="115">
        <v>0</v>
      </c>
      <c r="R28" s="115">
        <v>0</v>
      </c>
      <c r="S28" s="115"/>
      <c r="T28" s="115"/>
      <c r="U28" s="115"/>
      <c r="V28" s="115"/>
      <c r="W28" s="115"/>
      <c r="X28" s="115">
        <f t="shared" si="0"/>
        <v>686010</v>
      </c>
      <c r="Y28" s="115">
        <f t="shared" si="2"/>
        <v>191519</v>
      </c>
      <c r="Z28" s="115"/>
      <c r="AA28" s="132" t="s">
        <v>50</v>
      </c>
      <c r="AB28" s="6">
        <v>494491</v>
      </c>
      <c r="AC28" s="132">
        <f t="shared" si="3"/>
        <v>373150</v>
      </c>
      <c r="AD28" s="133">
        <f t="shared" si="1"/>
        <v>132.51802224306579</v>
      </c>
      <c r="AE28" s="228"/>
      <c r="AF28" s="6" t="s">
        <v>101</v>
      </c>
      <c r="AG28" s="6">
        <v>269206</v>
      </c>
      <c r="AH28" s="6">
        <v>316030</v>
      </c>
      <c r="AI28" s="104">
        <v>85.18368509318735</v>
      </c>
      <c r="AJ28" s="91"/>
      <c r="AK28" s="135" t="s">
        <v>43</v>
      </c>
      <c r="AL28" s="135">
        <v>159758</v>
      </c>
      <c r="AM28" s="135">
        <v>212903</v>
      </c>
      <c r="AN28" s="136">
        <v>75.037928070529773</v>
      </c>
      <c r="AR28" s="6">
        <v>2</v>
      </c>
      <c r="AS28" s="132" t="s">
        <v>108</v>
      </c>
      <c r="AT28" s="133">
        <v>44.446360153256705</v>
      </c>
    </row>
    <row r="29" spans="1:48" x14ac:dyDescent="0.25">
      <c r="A29" s="177" t="s">
        <v>51</v>
      </c>
      <c r="B29" s="115">
        <v>235086</v>
      </c>
      <c r="C29" s="115">
        <v>0</v>
      </c>
      <c r="D29" s="115">
        <v>93010</v>
      </c>
      <c r="E29" s="115">
        <v>16410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125600</v>
      </c>
      <c r="O29" s="115">
        <v>0</v>
      </c>
      <c r="P29" s="115">
        <v>0</v>
      </c>
      <c r="Q29" s="115"/>
      <c r="R29" s="115"/>
      <c r="S29" s="115"/>
      <c r="T29" s="115"/>
      <c r="U29" s="115"/>
      <c r="V29" s="115"/>
      <c r="W29" s="115"/>
      <c r="X29" s="115">
        <f t="shared" si="0"/>
        <v>235020</v>
      </c>
      <c r="Y29" s="115">
        <f t="shared" si="2"/>
        <v>120006</v>
      </c>
      <c r="Z29" s="115"/>
      <c r="AA29" s="132" t="s">
        <v>51</v>
      </c>
      <c r="AB29" s="6">
        <v>115014</v>
      </c>
      <c r="AC29" s="132">
        <f t="shared" si="3"/>
        <v>235020</v>
      </c>
      <c r="AD29" s="133">
        <f t="shared" si="1"/>
        <v>48.937962726576458</v>
      </c>
      <c r="AE29" s="228"/>
      <c r="AF29" s="6" t="s">
        <v>95</v>
      </c>
      <c r="AG29" s="6">
        <v>667280</v>
      </c>
      <c r="AH29" s="6">
        <v>780610</v>
      </c>
      <c r="AI29" s="104">
        <v>85.481866745237696</v>
      </c>
      <c r="AJ29" s="91"/>
      <c r="AK29" s="135" t="s">
        <v>94</v>
      </c>
      <c r="AL29" s="135">
        <v>425443</v>
      </c>
      <c r="AM29" s="135">
        <v>561590</v>
      </c>
      <c r="AN29" s="136">
        <v>75.75686889011557</v>
      </c>
      <c r="AR29" s="6">
        <v>3</v>
      </c>
      <c r="AS29" s="132" t="s">
        <v>101</v>
      </c>
      <c r="AT29" s="133">
        <v>49.857292029237733</v>
      </c>
    </row>
    <row r="30" spans="1:48" x14ac:dyDescent="0.25">
      <c r="A30" s="177" t="s">
        <v>52</v>
      </c>
      <c r="B30" s="115">
        <v>276200</v>
      </c>
      <c r="C30" s="115">
        <v>0</v>
      </c>
      <c r="D30" s="115">
        <v>0</v>
      </c>
      <c r="E30" s="115">
        <v>0</v>
      </c>
      <c r="F30" s="115">
        <v>88540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119660</v>
      </c>
      <c r="O30" s="115">
        <v>0</v>
      </c>
      <c r="P30" s="115">
        <v>0</v>
      </c>
      <c r="Q30" s="115">
        <v>0</v>
      </c>
      <c r="R30" s="115"/>
      <c r="S30" s="115"/>
      <c r="T30" s="115"/>
      <c r="U30" s="115"/>
      <c r="V30" s="115"/>
      <c r="W30" s="115"/>
      <c r="X30" s="115">
        <f t="shared" si="0"/>
        <v>208200</v>
      </c>
      <c r="Y30" s="115">
        <f t="shared" si="2"/>
        <v>26849</v>
      </c>
      <c r="Z30" s="115"/>
      <c r="AA30" s="132" t="s">
        <v>52</v>
      </c>
      <c r="AB30" s="6">
        <v>181351</v>
      </c>
      <c r="AC30" s="132">
        <f t="shared" si="3"/>
        <v>208200</v>
      </c>
      <c r="AD30" s="133">
        <f t="shared" si="1"/>
        <v>87.104226705091264</v>
      </c>
      <c r="AE30" s="228"/>
      <c r="AF30" s="6" t="s">
        <v>99</v>
      </c>
      <c r="AG30" s="6">
        <v>296016</v>
      </c>
      <c r="AH30" s="6">
        <v>344950</v>
      </c>
      <c r="AI30" s="104">
        <v>85.814175967531526</v>
      </c>
      <c r="AJ30" s="110"/>
      <c r="AK30" s="135" t="s">
        <v>29</v>
      </c>
      <c r="AL30" s="135">
        <v>180914</v>
      </c>
      <c r="AM30" s="135">
        <v>236400</v>
      </c>
      <c r="AN30" s="136">
        <v>76.528764805414554</v>
      </c>
      <c r="AR30" s="6"/>
      <c r="AS30" s="132"/>
      <c r="AT30" s="133"/>
    </row>
    <row r="31" spans="1:48" x14ac:dyDescent="0.25">
      <c r="A31" s="177" t="s">
        <v>53</v>
      </c>
      <c r="B31" s="115">
        <v>301150</v>
      </c>
      <c r="C31" s="115">
        <v>0</v>
      </c>
      <c r="D31" s="115">
        <v>95600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128200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/>
      <c r="T31" s="115"/>
      <c r="U31" s="115"/>
      <c r="V31" s="115"/>
      <c r="W31" s="115"/>
      <c r="X31" s="115">
        <f t="shared" si="0"/>
        <v>223800</v>
      </c>
      <c r="Y31" s="115">
        <f t="shared" si="2"/>
        <v>103633</v>
      </c>
      <c r="Z31" s="115"/>
      <c r="AA31" s="132" t="s">
        <v>53</v>
      </c>
      <c r="AB31" s="6">
        <v>120167</v>
      </c>
      <c r="AC31" s="132">
        <f t="shared" si="3"/>
        <v>223800</v>
      </c>
      <c r="AD31" s="133">
        <f t="shared" si="1"/>
        <v>53.693923145665771</v>
      </c>
      <c r="AE31" s="228"/>
      <c r="AF31" s="6" t="s">
        <v>65</v>
      </c>
      <c r="AG31" s="6">
        <v>836245</v>
      </c>
      <c r="AH31" s="6">
        <v>971880</v>
      </c>
      <c r="AI31" s="104">
        <v>86.044058937317359</v>
      </c>
      <c r="AJ31" s="110"/>
      <c r="AK31" s="135" t="s">
        <v>33</v>
      </c>
      <c r="AL31" s="135">
        <v>77472</v>
      </c>
      <c r="AM31" s="135">
        <v>99760</v>
      </c>
      <c r="AN31" s="136">
        <v>77.658380112269441</v>
      </c>
      <c r="AR31" s="6"/>
      <c r="AS31" s="132"/>
      <c r="AT31" s="133"/>
    </row>
    <row r="32" spans="1:48" x14ac:dyDescent="0.25">
      <c r="A32" s="177" t="s">
        <v>54</v>
      </c>
      <c r="B32" s="115">
        <v>2740000</v>
      </c>
      <c r="C32" s="115">
        <v>0</v>
      </c>
      <c r="D32" s="115">
        <v>430750</v>
      </c>
      <c r="E32" s="115">
        <v>0</v>
      </c>
      <c r="F32" s="115">
        <v>418800</v>
      </c>
      <c r="G32" s="115">
        <v>0</v>
      </c>
      <c r="H32" s="115">
        <v>0</v>
      </c>
      <c r="I32" s="115">
        <v>0</v>
      </c>
      <c r="J32" s="115">
        <v>378000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378000</v>
      </c>
      <c r="Q32" s="115">
        <v>375770</v>
      </c>
      <c r="R32" s="115">
        <v>0</v>
      </c>
      <c r="S32" s="115"/>
      <c r="T32" s="115"/>
      <c r="U32" s="115"/>
      <c r="V32" s="115"/>
      <c r="W32" s="115"/>
      <c r="X32" s="115">
        <f t="shared" si="0"/>
        <v>1981320</v>
      </c>
      <c r="Y32" s="115">
        <f t="shared" si="2"/>
        <v>492407</v>
      </c>
      <c r="Z32" s="115"/>
      <c r="AA32" s="132" t="s">
        <v>54</v>
      </c>
      <c r="AB32" s="6">
        <v>1488913</v>
      </c>
      <c r="AC32" s="132">
        <f t="shared" si="3"/>
        <v>1227550</v>
      </c>
      <c r="AD32" s="133">
        <f t="shared" si="1"/>
        <v>121.29143415746813</v>
      </c>
      <c r="AE32" s="228"/>
      <c r="AF32" s="6" t="s">
        <v>52</v>
      </c>
      <c r="AG32" s="6">
        <v>181351</v>
      </c>
      <c r="AH32" s="6">
        <v>208200</v>
      </c>
      <c r="AI32" s="104">
        <v>87.104226705091264</v>
      </c>
      <c r="AJ32" s="110"/>
      <c r="AK32" s="135" t="s">
        <v>102</v>
      </c>
      <c r="AL32" s="135">
        <v>239130</v>
      </c>
      <c r="AM32" s="135">
        <v>301050</v>
      </c>
      <c r="AN32" s="136">
        <v>79.431988041853515</v>
      </c>
      <c r="AR32" s="6"/>
      <c r="AS32" s="132"/>
      <c r="AT32" s="133"/>
    </row>
    <row r="33" spans="1:46" x14ac:dyDescent="0.25">
      <c r="A33" s="177" t="s">
        <v>55</v>
      </c>
      <c r="B33" s="115">
        <v>12000</v>
      </c>
      <c r="C33" s="115">
        <v>0</v>
      </c>
      <c r="D33" s="115">
        <v>0</v>
      </c>
      <c r="E33" s="115">
        <v>5000</v>
      </c>
      <c r="F33" s="115">
        <v>1040</v>
      </c>
      <c r="G33" s="115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8160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/>
      <c r="T33" s="115"/>
      <c r="U33" s="115"/>
      <c r="V33" s="115"/>
      <c r="W33" s="115"/>
      <c r="X33" s="115">
        <f t="shared" si="0"/>
        <v>14200</v>
      </c>
      <c r="Y33" s="115">
        <f t="shared" si="2"/>
        <v>2232</v>
      </c>
      <c r="Z33" s="115"/>
      <c r="AA33" s="132" t="s">
        <v>55</v>
      </c>
      <c r="AB33" s="6">
        <v>11968</v>
      </c>
      <c r="AC33" s="132">
        <f t="shared" si="3"/>
        <v>14200</v>
      </c>
      <c r="AD33" s="133">
        <f t="shared" si="1"/>
        <v>84.281690140845072</v>
      </c>
      <c r="AE33" s="228"/>
      <c r="AF33" s="6" t="s">
        <v>91</v>
      </c>
      <c r="AG33" s="6">
        <v>74862</v>
      </c>
      <c r="AH33" s="6">
        <v>85814</v>
      </c>
      <c r="AI33" s="104">
        <v>87.237513692404505</v>
      </c>
      <c r="AJ33" s="110"/>
      <c r="AK33" s="135" t="s">
        <v>30</v>
      </c>
      <c r="AL33" s="135">
        <v>387575</v>
      </c>
      <c r="AM33" s="135">
        <v>487130</v>
      </c>
      <c r="AN33" s="136">
        <v>79.562950341797873</v>
      </c>
      <c r="AR33" s="6"/>
      <c r="AS33" s="132"/>
      <c r="AT33" s="133"/>
    </row>
    <row r="34" spans="1:46" x14ac:dyDescent="0.25">
      <c r="A34" s="177" t="s">
        <v>56</v>
      </c>
      <c r="B34" s="115">
        <v>215000</v>
      </c>
      <c r="C34" s="115">
        <v>58730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9330</v>
      </c>
      <c r="K34" s="115">
        <v>0</v>
      </c>
      <c r="L34" s="115">
        <v>79360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/>
      <c r="T34" s="115"/>
      <c r="U34" s="115"/>
      <c r="V34" s="115"/>
      <c r="W34" s="115"/>
      <c r="X34" s="115">
        <f t="shared" si="0"/>
        <v>147420</v>
      </c>
      <c r="Y34" s="115">
        <f t="shared" si="2"/>
        <v>-3237</v>
      </c>
      <c r="Z34" s="115"/>
      <c r="AA34" s="132" t="s">
        <v>56</v>
      </c>
      <c r="AB34" s="6">
        <v>150657</v>
      </c>
      <c r="AC34" s="132">
        <f t="shared" si="3"/>
        <v>147420</v>
      </c>
      <c r="AD34" s="133">
        <f t="shared" si="1"/>
        <v>102.19576719576719</v>
      </c>
      <c r="AE34" s="228"/>
      <c r="AF34" s="6" t="s">
        <v>85</v>
      </c>
      <c r="AG34" s="6">
        <v>448824</v>
      </c>
      <c r="AH34" s="6">
        <v>513570</v>
      </c>
      <c r="AI34" s="104">
        <v>87.392955195981074</v>
      </c>
      <c r="AJ34" s="110"/>
      <c r="AK34" s="135" t="s">
        <v>61</v>
      </c>
      <c r="AL34" s="135">
        <v>54246</v>
      </c>
      <c r="AM34" s="135">
        <v>67740</v>
      </c>
      <c r="AN34" s="136">
        <v>80.079716563330379</v>
      </c>
      <c r="AR34" s="6"/>
      <c r="AS34" s="132"/>
      <c r="AT34" s="133"/>
    </row>
    <row r="35" spans="1:46" x14ac:dyDescent="0.25">
      <c r="A35" s="177" t="s">
        <v>57</v>
      </c>
      <c r="B35" s="115">
        <v>1021000</v>
      </c>
      <c r="C35" s="115">
        <v>0</v>
      </c>
      <c r="D35" s="115">
        <v>0</v>
      </c>
      <c r="E35" s="115">
        <v>372830</v>
      </c>
      <c r="F35" s="115">
        <v>0</v>
      </c>
      <c r="G35" s="115">
        <v>0</v>
      </c>
      <c r="H35" s="115">
        <v>0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503800</v>
      </c>
      <c r="P35" s="115">
        <v>0</v>
      </c>
      <c r="Q35" s="115">
        <v>0</v>
      </c>
      <c r="R35" s="115"/>
      <c r="S35" s="115"/>
      <c r="T35" s="115"/>
      <c r="U35" s="115"/>
      <c r="V35" s="115"/>
      <c r="W35" s="115"/>
      <c r="X35" s="115">
        <f t="shared" si="0"/>
        <v>876630</v>
      </c>
      <c r="Y35" s="115">
        <f t="shared" si="2"/>
        <v>294176</v>
      </c>
      <c r="Z35" s="115"/>
      <c r="AA35" s="132" t="s">
        <v>57</v>
      </c>
      <c r="AB35" s="6">
        <v>582454</v>
      </c>
      <c r="AC35" s="132">
        <f t="shared" si="3"/>
        <v>372830</v>
      </c>
      <c r="AD35" s="133">
        <f t="shared" si="1"/>
        <v>156.22508918273743</v>
      </c>
      <c r="AE35" s="228"/>
      <c r="AF35" s="6" t="s">
        <v>73</v>
      </c>
      <c r="AG35" s="6">
        <v>446783</v>
      </c>
      <c r="AH35" s="6">
        <v>505860</v>
      </c>
      <c r="AI35" s="104">
        <v>88.321472344126832</v>
      </c>
      <c r="AJ35" s="110"/>
      <c r="AK35" s="135" t="s">
        <v>88</v>
      </c>
      <c r="AL35" s="135">
        <v>73698</v>
      </c>
      <c r="AM35" s="135">
        <v>91330</v>
      </c>
      <c r="AN35" s="136">
        <v>80.694185919194126</v>
      </c>
      <c r="AR35" s="6"/>
      <c r="AS35" s="125"/>
      <c r="AT35" s="126"/>
    </row>
    <row r="36" spans="1:46" x14ac:dyDescent="0.25">
      <c r="A36" s="177" t="s">
        <v>58</v>
      </c>
      <c r="B36" s="115">
        <v>197104</v>
      </c>
      <c r="C36" s="115">
        <v>0</v>
      </c>
      <c r="D36" s="115">
        <v>69770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5">
        <v>86240</v>
      </c>
      <c r="O36" s="115">
        <v>0</v>
      </c>
      <c r="P36" s="115">
        <v>0</v>
      </c>
      <c r="Q36" s="115">
        <v>0</v>
      </c>
      <c r="R36" s="115">
        <v>0</v>
      </c>
      <c r="S36" s="115"/>
      <c r="T36" s="115"/>
      <c r="U36" s="115"/>
      <c r="V36" s="115"/>
      <c r="W36" s="115"/>
      <c r="X36" s="115">
        <f t="shared" si="0"/>
        <v>156010</v>
      </c>
      <c r="Y36" s="115">
        <f t="shared" si="2"/>
        <v>17746</v>
      </c>
      <c r="Z36" s="115"/>
      <c r="AA36" s="132" t="s">
        <v>58</v>
      </c>
      <c r="AB36" s="6">
        <v>138264</v>
      </c>
      <c r="AC36" s="132">
        <f t="shared" si="3"/>
        <v>156010</v>
      </c>
      <c r="AD36" s="133">
        <f t="shared" si="1"/>
        <v>88.625088135375933</v>
      </c>
      <c r="AE36" s="228"/>
      <c r="AF36" s="6" t="s">
        <v>58</v>
      </c>
      <c r="AG36" s="6">
        <v>138264</v>
      </c>
      <c r="AH36" s="6">
        <v>156010</v>
      </c>
      <c r="AI36" s="104">
        <v>88.625088135375933</v>
      </c>
      <c r="AJ36" s="110"/>
      <c r="AK36" s="135" t="s">
        <v>36</v>
      </c>
      <c r="AL36" s="135">
        <v>1005733</v>
      </c>
      <c r="AM36" s="135">
        <v>1236120</v>
      </c>
      <c r="AN36" s="136">
        <v>81.362084587256902</v>
      </c>
      <c r="AR36" s="6"/>
      <c r="AS36" s="125"/>
      <c r="AT36" s="126"/>
    </row>
    <row r="37" spans="1:46" x14ac:dyDescent="0.25">
      <c r="A37" s="177" t="s">
        <v>59</v>
      </c>
      <c r="B37" s="115">
        <v>370000</v>
      </c>
      <c r="C37" s="115">
        <v>95610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129200</v>
      </c>
      <c r="O37" s="115">
        <v>0</v>
      </c>
      <c r="P37" s="115">
        <v>0</v>
      </c>
      <c r="Q37" s="115">
        <v>0</v>
      </c>
      <c r="R37" s="115">
        <v>0</v>
      </c>
      <c r="S37" s="115"/>
      <c r="T37" s="115"/>
      <c r="U37" s="115"/>
      <c r="V37" s="115"/>
      <c r="W37" s="115"/>
      <c r="X37" s="115">
        <f t="shared" ref="X37:X68" si="4">SUM(C37:W37)</f>
        <v>224810</v>
      </c>
      <c r="Y37" s="115">
        <f t="shared" si="2"/>
        <v>62028</v>
      </c>
      <c r="Z37" s="115"/>
      <c r="AA37" s="132" t="s">
        <v>59</v>
      </c>
      <c r="AB37" s="6">
        <v>162782</v>
      </c>
      <c r="AC37" s="132">
        <f t="shared" si="3"/>
        <v>224810</v>
      </c>
      <c r="AD37" s="133">
        <f t="shared" ref="AD37:AD68" si="5">AB37*100/AC37</f>
        <v>72.408700680574711</v>
      </c>
      <c r="AE37" s="228"/>
      <c r="AF37" s="125" t="s">
        <v>102</v>
      </c>
      <c r="AG37" s="125">
        <v>577936</v>
      </c>
      <c r="AH37" s="125">
        <v>650180</v>
      </c>
      <c r="AI37" s="126">
        <v>88.888615460334066</v>
      </c>
      <c r="AJ37" s="110"/>
      <c r="AK37" s="135" t="s">
        <v>55</v>
      </c>
      <c r="AL37" s="135">
        <v>4954</v>
      </c>
      <c r="AM37" s="135">
        <v>6040</v>
      </c>
      <c r="AN37" s="136">
        <v>82.019867549668874</v>
      </c>
      <c r="AR37" s="6"/>
      <c r="AS37" s="125"/>
      <c r="AT37" s="126"/>
    </row>
    <row r="38" spans="1:46" x14ac:dyDescent="0.25">
      <c r="A38" s="177" t="s">
        <v>60</v>
      </c>
      <c r="B38" s="115">
        <v>89655</v>
      </c>
      <c r="C38" s="115">
        <v>0</v>
      </c>
      <c r="D38" s="115">
        <v>0</v>
      </c>
      <c r="E38" s="115">
        <v>47970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41690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/>
      <c r="T38" s="115"/>
      <c r="U38" s="115"/>
      <c r="V38" s="115"/>
      <c r="W38" s="115"/>
      <c r="X38" s="115">
        <f t="shared" si="4"/>
        <v>89660</v>
      </c>
      <c r="Y38" s="115">
        <f t="shared" si="2"/>
        <v>15333</v>
      </c>
      <c r="Z38" s="115"/>
      <c r="AA38" s="132" t="s">
        <v>60</v>
      </c>
      <c r="AB38" s="6">
        <v>74327</v>
      </c>
      <c r="AC38" s="132">
        <f t="shared" si="3"/>
        <v>89660</v>
      </c>
      <c r="AD38" s="133">
        <f t="shared" si="5"/>
        <v>82.898728530002231</v>
      </c>
      <c r="AE38" s="228"/>
      <c r="AF38" s="6" t="s">
        <v>48</v>
      </c>
      <c r="AG38" s="6">
        <v>353605</v>
      </c>
      <c r="AH38" s="6">
        <v>397150</v>
      </c>
      <c r="AI38" s="104">
        <v>89.035628855596116</v>
      </c>
      <c r="AJ38" s="110"/>
      <c r="AK38" s="135" t="s">
        <v>65</v>
      </c>
      <c r="AL38" s="135">
        <v>354916</v>
      </c>
      <c r="AM38" s="135">
        <v>424830</v>
      </c>
      <c r="AN38" s="136">
        <v>83.543064284537351</v>
      </c>
      <c r="AR38" s="6"/>
      <c r="AS38" s="125"/>
      <c r="AT38" s="126"/>
    </row>
    <row r="39" spans="1:46" s="80" customFormat="1" x14ac:dyDescent="0.25">
      <c r="A39" s="180" t="s">
        <v>61</v>
      </c>
      <c r="B39" s="115">
        <v>208051</v>
      </c>
      <c r="C39" s="115">
        <v>67740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91540</v>
      </c>
      <c r="O39" s="117">
        <v>0</v>
      </c>
      <c r="P39" s="117">
        <v>0</v>
      </c>
      <c r="Q39" s="117">
        <v>0</v>
      </c>
      <c r="R39" s="117">
        <v>0</v>
      </c>
      <c r="S39" s="117"/>
      <c r="T39" s="117"/>
      <c r="U39" s="117"/>
      <c r="V39" s="117"/>
      <c r="W39" s="117"/>
      <c r="X39" s="115">
        <f t="shared" si="4"/>
        <v>159280</v>
      </c>
      <c r="Y39" s="115">
        <f t="shared" si="2"/>
        <v>38981</v>
      </c>
      <c r="Z39" s="117"/>
      <c r="AA39" s="132" t="s">
        <v>61</v>
      </c>
      <c r="AB39" s="6">
        <v>120299</v>
      </c>
      <c r="AC39" s="132">
        <f t="shared" si="3"/>
        <v>159280</v>
      </c>
      <c r="AD39" s="133">
        <f t="shared" si="5"/>
        <v>75.526745354093421</v>
      </c>
      <c r="AE39" s="230"/>
      <c r="AF39" s="6" t="s">
        <v>103</v>
      </c>
      <c r="AG39" s="6">
        <v>404253</v>
      </c>
      <c r="AH39" s="6">
        <v>452890</v>
      </c>
      <c r="AI39" s="104">
        <v>89.260747642915504</v>
      </c>
      <c r="AJ39" s="236"/>
      <c r="AK39" s="135" t="s">
        <v>38</v>
      </c>
      <c r="AL39" s="135">
        <v>160517</v>
      </c>
      <c r="AM39" s="135">
        <v>190650</v>
      </c>
      <c r="AN39" s="136">
        <v>84.19459742984526</v>
      </c>
      <c r="AR39" s="6"/>
      <c r="AS39" s="125"/>
      <c r="AT39" s="126"/>
    </row>
    <row r="40" spans="1:46" x14ac:dyDescent="0.25">
      <c r="A40" s="177" t="s">
        <v>62</v>
      </c>
      <c r="B40" s="115">
        <v>296910</v>
      </c>
      <c r="C40" s="115">
        <v>0</v>
      </c>
      <c r="D40" s="115">
        <v>97610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131895</v>
      </c>
      <c r="O40" s="115"/>
      <c r="P40" s="115"/>
      <c r="Q40" s="115"/>
      <c r="R40" s="115"/>
      <c r="S40" s="115"/>
      <c r="T40" s="115"/>
      <c r="U40" s="115"/>
      <c r="V40" s="115"/>
      <c r="W40" s="115"/>
      <c r="X40" s="115">
        <f t="shared" si="4"/>
        <v>229505</v>
      </c>
      <c r="Y40" s="115">
        <f t="shared" si="2"/>
        <v>23686</v>
      </c>
      <c r="Z40" s="115"/>
      <c r="AA40" s="132" t="s">
        <v>62</v>
      </c>
      <c r="AB40" s="6">
        <v>205819</v>
      </c>
      <c r="AC40" s="132">
        <f t="shared" si="3"/>
        <v>229505</v>
      </c>
      <c r="AD40" s="133">
        <f t="shared" si="5"/>
        <v>89.679527679135532</v>
      </c>
      <c r="AE40" s="228"/>
      <c r="AF40" s="6" t="s">
        <v>33</v>
      </c>
      <c r="AG40" s="6">
        <v>191912</v>
      </c>
      <c r="AH40" s="6">
        <v>215000</v>
      </c>
      <c r="AI40" s="104">
        <v>89.261395348837212</v>
      </c>
      <c r="AJ40" s="236"/>
      <c r="AK40" s="135" t="s">
        <v>39</v>
      </c>
      <c r="AL40" s="135">
        <v>153191</v>
      </c>
      <c r="AM40" s="135">
        <v>180070</v>
      </c>
      <c r="AN40" s="136">
        <v>85.073027156105965</v>
      </c>
      <c r="AR40" s="6"/>
      <c r="AS40" s="125"/>
      <c r="AT40" s="126"/>
    </row>
    <row r="41" spans="1:46" x14ac:dyDescent="0.25">
      <c r="A41" s="177" t="s">
        <v>63</v>
      </c>
      <c r="B41" s="115">
        <v>397774</v>
      </c>
      <c r="C41" s="115">
        <v>169170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228604</v>
      </c>
      <c r="M41" s="115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5"/>
      <c r="T41" s="115"/>
      <c r="U41" s="115"/>
      <c r="V41" s="115"/>
      <c r="W41" s="115"/>
      <c r="X41" s="115">
        <f t="shared" si="4"/>
        <v>397774</v>
      </c>
      <c r="Y41" s="115">
        <f t="shared" si="2"/>
        <v>143866</v>
      </c>
      <c r="Z41" s="115"/>
      <c r="AA41" s="132" t="s">
        <v>63</v>
      </c>
      <c r="AB41" s="6">
        <v>253908</v>
      </c>
      <c r="AC41" s="132">
        <f t="shared" si="3"/>
        <v>397774</v>
      </c>
      <c r="AD41" s="133">
        <f t="shared" si="5"/>
        <v>63.832226339579762</v>
      </c>
      <c r="AE41" s="228"/>
      <c r="AF41" s="6" t="s">
        <v>62</v>
      </c>
      <c r="AG41" s="6">
        <v>205819</v>
      </c>
      <c r="AH41" s="6">
        <v>229505</v>
      </c>
      <c r="AI41" s="104">
        <v>89.679527679135532</v>
      </c>
      <c r="AJ41" s="236"/>
      <c r="AK41" s="135" t="s">
        <v>84</v>
      </c>
      <c r="AL41" s="135">
        <v>528351</v>
      </c>
      <c r="AM41" s="135">
        <v>619500</v>
      </c>
      <c r="AN41" s="136">
        <v>85.286682808716705</v>
      </c>
      <c r="AR41" s="6"/>
      <c r="AS41" s="125"/>
      <c r="AT41" s="126"/>
    </row>
    <row r="42" spans="1:46" x14ac:dyDescent="0.25">
      <c r="A42" s="177" t="s">
        <v>64</v>
      </c>
      <c r="B42" s="115">
        <v>1995247</v>
      </c>
      <c r="C42" s="115">
        <v>0</v>
      </c>
      <c r="D42" s="115">
        <v>906740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378000</v>
      </c>
      <c r="L42" s="115">
        <v>0</v>
      </c>
      <c r="M42" s="115">
        <v>0</v>
      </c>
      <c r="N42" s="115">
        <v>0</v>
      </c>
      <c r="O42" s="115">
        <v>0</v>
      </c>
      <c r="P42" s="115">
        <v>378000</v>
      </c>
      <c r="Q42" s="115">
        <v>332510</v>
      </c>
      <c r="R42" s="115"/>
      <c r="S42" s="115"/>
      <c r="T42" s="115"/>
      <c r="U42" s="115"/>
      <c r="V42" s="115"/>
      <c r="W42" s="115"/>
      <c r="X42" s="115">
        <f t="shared" si="4"/>
        <v>1995250</v>
      </c>
      <c r="Y42" s="115">
        <f t="shared" si="2"/>
        <v>700688</v>
      </c>
      <c r="Z42" s="115"/>
      <c r="AA42" s="132" t="s">
        <v>64</v>
      </c>
      <c r="AB42" s="6">
        <v>1294562</v>
      </c>
      <c r="AC42" s="132">
        <f t="shared" si="3"/>
        <v>1284740</v>
      </c>
      <c r="AD42" s="133">
        <f t="shared" si="5"/>
        <v>100.76451266404098</v>
      </c>
      <c r="AE42" s="228"/>
      <c r="AF42" s="6" t="s">
        <v>67</v>
      </c>
      <c r="AG42" s="6">
        <v>801740</v>
      </c>
      <c r="AH42" s="6">
        <v>884883</v>
      </c>
      <c r="AI42" s="104">
        <v>90.604068560476364</v>
      </c>
      <c r="AJ42" s="236"/>
      <c r="AK42" s="134" t="s">
        <v>79</v>
      </c>
      <c r="AL42" s="135">
        <v>308352</v>
      </c>
      <c r="AM42" s="135">
        <v>356560</v>
      </c>
      <c r="AN42" s="136">
        <v>86.47969486201481</v>
      </c>
      <c r="AR42" s="6"/>
      <c r="AS42" s="125"/>
      <c r="AT42" s="126"/>
    </row>
    <row r="43" spans="1:46" x14ac:dyDescent="0.25">
      <c r="A43" s="177" t="s">
        <v>65</v>
      </c>
      <c r="B43" s="115">
        <v>971873</v>
      </c>
      <c r="C43" s="115">
        <v>0</v>
      </c>
      <c r="D43" s="115">
        <v>0</v>
      </c>
      <c r="E43" s="115">
        <v>424830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403200</v>
      </c>
      <c r="N43" s="115">
        <v>143850</v>
      </c>
      <c r="O43" s="115">
        <v>0</v>
      </c>
      <c r="P43" s="115">
        <v>0</v>
      </c>
      <c r="Q43" s="115">
        <v>0</v>
      </c>
      <c r="R43" s="115">
        <v>0</v>
      </c>
      <c r="S43" s="115"/>
      <c r="T43" s="115"/>
      <c r="U43" s="115"/>
      <c r="V43" s="115"/>
      <c r="W43" s="115"/>
      <c r="X43" s="115">
        <f t="shared" si="4"/>
        <v>971880</v>
      </c>
      <c r="Y43" s="115">
        <f t="shared" si="2"/>
        <v>135635</v>
      </c>
      <c r="Z43" s="115"/>
      <c r="AA43" s="132" t="s">
        <v>65</v>
      </c>
      <c r="AB43" s="6">
        <v>836245</v>
      </c>
      <c r="AC43" s="132">
        <f t="shared" si="3"/>
        <v>971880</v>
      </c>
      <c r="AD43" s="133">
        <f t="shared" si="5"/>
        <v>86.044058937317359</v>
      </c>
      <c r="AE43" s="228"/>
      <c r="AF43" s="6" t="s">
        <v>41</v>
      </c>
      <c r="AG43" s="6">
        <v>404921</v>
      </c>
      <c r="AH43" s="6">
        <v>444480</v>
      </c>
      <c r="AI43" s="104">
        <v>91.099937005039592</v>
      </c>
      <c r="AJ43" s="236"/>
      <c r="AK43" s="135" t="s">
        <v>48</v>
      </c>
      <c r="AL43" s="135">
        <v>147271</v>
      </c>
      <c r="AM43" s="135">
        <v>169770</v>
      </c>
      <c r="AN43" s="136">
        <v>86.747364080815217</v>
      </c>
    </row>
    <row r="44" spans="1:46" x14ac:dyDescent="0.25">
      <c r="A44" s="177" t="s">
        <v>66</v>
      </c>
      <c r="B44" s="115">
        <v>331325</v>
      </c>
      <c r="C44" s="115">
        <v>0</v>
      </c>
      <c r="D44" s="115">
        <v>140050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3500</v>
      </c>
      <c r="M44" s="115">
        <v>189000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/>
      <c r="T44" s="115"/>
      <c r="U44" s="115"/>
      <c r="V44" s="115"/>
      <c r="W44" s="115"/>
      <c r="X44" s="115">
        <f t="shared" si="4"/>
        <v>332550</v>
      </c>
      <c r="Y44" s="115">
        <f t="shared" si="2"/>
        <v>0</v>
      </c>
      <c r="Z44" s="115"/>
      <c r="AA44" s="132" t="s">
        <v>66</v>
      </c>
      <c r="AB44" s="6">
        <v>332550</v>
      </c>
      <c r="AC44" s="132">
        <f t="shared" si="3"/>
        <v>332550</v>
      </c>
      <c r="AD44" s="133">
        <f t="shared" si="5"/>
        <v>100</v>
      </c>
      <c r="AE44" s="228"/>
      <c r="AF44" s="6" t="s">
        <v>30</v>
      </c>
      <c r="AG44" s="6">
        <v>765456</v>
      </c>
      <c r="AH44" s="6">
        <v>835859</v>
      </c>
      <c r="AI44" s="104">
        <v>91.577167919469673</v>
      </c>
      <c r="AJ44" s="236"/>
      <c r="AK44" s="135" t="s">
        <v>75</v>
      </c>
      <c r="AL44" s="135">
        <v>189565</v>
      </c>
      <c r="AM44" s="135">
        <v>216850</v>
      </c>
      <c r="AN44" s="136">
        <v>87.417569748674197</v>
      </c>
    </row>
    <row r="45" spans="1:46" x14ac:dyDescent="0.25">
      <c r="A45" s="177" t="s">
        <v>67</v>
      </c>
      <c r="B45" s="115">
        <v>884876</v>
      </c>
      <c r="C45" s="115">
        <v>351470</v>
      </c>
      <c r="D45" s="115">
        <v>0</v>
      </c>
      <c r="E45" s="115">
        <v>58473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403200</v>
      </c>
      <c r="M45" s="115">
        <v>71740</v>
      </c>
      <c r="N45" s="115">
        <v>0</v>
      </c>
      <c r="O45" s="115">
        <v>0</v>
      </c>
      <c r="P45" s="115">
        <v>0</v>
      </c>
      <c r="Q45" s="115">
        <v>0</v>
      </c>
      <c r="R45" s="115"/>
      <c r="S45" s="115"/>
      <c r="T45" s="115"/>
      <c r="U45" s="115"/>
      <c r="V45" s="115"/>
      <c r="W45" s="115"/>
      <c r="X45" s="115">
        <f t="shared" si="4"/>
        <v>884883</v>
      </c>
      <c r="Y45" s="115">
        <f t="shared" si="2"/>
        <v>83143</v>
      </c>
      <c r="Z45" s="115"/>
      <c r="AA45" s="132" t="s">
        <v>67</v>
      </c>
      <c r="AB45" s="6">
        <v>801740</v>
      </c>
      <c r="AC45" s="132">
        <f t="shared" si="3"/>
        <v>884883</v>
      </c>
      <c r="AD45" s="133">
        <f t="shared" si="5"/>
        <v>90.604068560476364</v>
      </c>
      <c r="AE45" s="228"/>
      <c r="AF45" s="6" t="s">
        <v>80</v>
      </c>
      <c r="AG45" s="6">
        <v>1010706</v>
      </c>
      <c r="AH45" s="6">
        <v>1097010</v>
      </c>
      <c r="AI45" s="104">
        <v>92.132797330926792</v>
      </c>
      <c r="AJ45" s="236"/>
      <c r="AK45" s="135" t="s">
        <v>82</v>
      </c>
      <c r="AL45" s="135">
        <v>155096</v>
      </c>
      <c r="AM45" s="135">
        <v>177200</v>
      </c>
      <c r="AN45" s="136">
        <v>87.525959367945831</v>
      </c>
    </row>
    <row r="46" spans="1:46" x14ac:dyDescent="0.25">
      <c r="A46" s="177" t="s">
        <v>68</v>
      </c>
      <c r="B46" s="115">
        <v>1504255</v>
      </c>
      <c r="C46" s="115">
        <v>211840</v>
      </c>
      <c r="D46" s="115">
        <v>10000</v>
      </c>
      <c r="E46" s="115">
        <v>423660</v>
      </c>
      <c r="F46" s="115">
        <v>0</v>
      </c>
      <c r="G46" s="115">
        <v>0</v>
      </c>
      <c r="H46" s="115">
        <v>0</v>
      </c>
      <c r="I46" s="115">
        <v>0</v>
      </c>
      <c r="J46" s="115">
        <v>403200</v>
      </c>
      <c r="K46" s="115">
        <v>0</v>
      </c>
      <c r="L46" s="115">
        <v>0</v>
      </c>
      <c r="M46" s="115">
        <v>52350</v>
      </c>
      <c r="N46" s="115">
        <v>0</v>
      </c>
      <c r="O46" s="115">
        <v>0</v>
      </c>
      <c r="P46" s="115">
        <v>403200</v>
      </c>
      <c r="Q46" s="115"/>
      <c r="R46" s="115"/>
      <c r="S46" s="115"/>
      <c r="T46" s="115"/>
      <c r="U46" s="115"/>
      <c r="V46" s="115"/>
      <c r="W46" s="115"/>
      <c r="X46" s="115">
        <f t="shared" si="4"/>
        <v>1504250</v>
      </c>
      <c r="Y46" s="115">
        <f t="shared" si="2"/>
        <v>298744</v>
      </c>
      <c r="Z46" s="115"/>
      <c r="AA46" s="132" t="s">
        <v>68</v>
      </c>
      <c r="AB46" s="6">
        <v>1205506</v>
      </c>
      <c r="AC46" s="132">
        <f t="shared" si="3"/>
        <v>1101050</v>
      </c>
      <c r="AD46" s="133">
        <f t="shared" si="5"/>
        <v>109.48694428045957</v>
      </c>
      <c r="AE46" s="228"/>
      <c r="AF46" s="6" t="s">
        <v>31</v>
      </c>
      <c r="AG46" s="6">
        <v>322827</v>
      </c>
      <c r="AH46" s="6">
        <v>347080</v>
      </c>
      <c r="AI46" s="104">
        <v>93.012273827359692</v>
      </c>
      <c r="AJ46" s="236"/>
      <c r="AK46" s="135" t="s">
        <v>105</v>
      </c>
      <c r="AL46" s="135">
        <v>55489</v>
      </c>
      <c r="AM46" s="135">
        <v>63202</v>
      </c>
      <c r="AN46" s="136">
        <v>87.796272269864872</v>
      </c>
    </row>
    <row r="47" spans="1:46" x14ac:dyDescent="0.25">
      <c r="A47" s="177" t="s">
        <v>69</v>
      </c>
      <c r="B47" s="115">
        <v>1365510</v>
      </c>
      <c r="C47" s="115">
        <v>0</v>
      </c>
      <c r="D47" s="115">
        <v>192590</v>
      </c>
      <c r="E47" s="115">
        <v>7000</v>
      </c>
      <c r="F47" s="115">
        <v>385180</v>
      </c>
      <c r="G47" s="115">
        <v>0</v>
      </c>
      <c r="H47" s="115">
        <v>0</v>
      </c>
      <c r="I47" s="115">
        <v>0</v>
      </c>
      <c r="J47" s="115">
        <v>0</v>
      </c>
      <c r="K47" s="115">
        <v>390600</v>
      </c>
      <c r="L47" s="115">
        <v>0</v>
      </c>
      <c r="M47" s="115">
        <v>0</v>
      </c>
      <c r="N47" s="115">
        <v>0</v>
      </c>
      <c r="O47" s="115">
        <v>0</v>
      </c>
      <c r="P47" s="115">
        <v>390140</v>
      </c>
      <c r="Q47" s="115">
        <v>0</v>
      </c>
      <c r="R47" s="115">
        <v>0</v>
      </c>
      <c r="S47" s="115"/>
      <c r="T47" s="115"/>
      <c r="U47" s="115"/>
      <c r="V47" s="115"/>
      <c r="W47" s="115"/>
      <c r="X47" s="115">
        <f t="shared" si="4"/>
        <v>1365510</v>
      </c>
      <c r="Y47" s="115">
        <f t="shared" si="2"/>
        <v>194284</v>
      </c>
      <c r="Z47" s="115"/>
      <c r="AA47" s="132" t="s">
        <v>69</v>
      </c>
      <c r="AB47" s="6">
        <v>1171226</v>
      </c>
      <c r="AC47" s="132">
        <f t="shared" si="3"/>
        <v>975370</v>
      </c>
      <c r="AD47" s="133">
        <f t="shared" si="5"/>
        <v>120.08017470293325</v>
      </c>
      <c r="AE47" s="228"/>
      <c r="AF47" s="6" t="s">
        <v>106</v>
      </c>
      <c r="AG47" s="6">
        <v>45184</v>
      </c>
      <c r="AH47" s="6">
        <v>48430</v>
      </c>
      <c r="AI47" s="104">
        <v>93.297542845343798</v>
      </c>
      <c r="AJ47" s="236"/>
      <c r="AK47" s="135" t="s">
        <v>32</v>
      </c>
      <c r="AL47" s="135">
        <v>131280</v>
      </c>
      <c r="AM47" s="135">
        <v>149230</v>
      </c>
      <c r="AN47" s="136">
        <v>87.971587482409703</v>
      </c>
    </row>
    <row r="48" spans="1:46" x14ac:dyDescent="0.25">
      <c r="A48" s="177" t="s">
        <v>70</v>
      </c>
      <c r="B48" s="115">
        <v>232150</v>
      </c>
      <c r="C48" s="115">
        <v>0</v>
      </c>
      <c r="D48" s="115">
        <v>110490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121670</v>
      </c>
      <c r="O48" s="115">
        <v>0</v>
      </c>
      <c r="P48" s="115">
        <v>0</v>
      </c>
      <c r="Q48" s="115">
        <v>0</v>
      </c>
      <c r="R48" s="115">
        <v>0</v>
      </c>
      <c r="S48" s="115"/>
      <c r="T48" s="115"/>
      <c r="U48" s="115"/>
      <c r="V48" s="115"/>
      <c r="W48" s="115"/>
      <c r="X48" s="115">
        <f t="shared" si="4"/>
        <v>232160</v>
      </c>
      <c r="Y48" s="115">
        <f t="shared" si="2"/>
        <v>50453</v>
      </c>
      <c r="Z48" s="115"/>
      <c r="AA48" s="132" t="s">
        <v>70</v>
      </c>
      <c r="AB48" s="6">
        <v>181707</v>
      </c>
      <c r="AC48" s="132">
        <f t="shared" si="3"/>
        <v>232160</v>
      </c>
      <c r="AD48" s="133">
        <f t="shared" si="5"/>
        <v>78.268004824259137</v>
      </c>
      <c r="AE48" s="228"/>
      <c r="AF48" s="6" t="s">
        <v>82</v>
      </c>
      <c r="AG48" s="6">
        <v>385100</v>
      </c>
      <c r="AH48" s="6">
        <v>405850</v>
      </c>
      <c r="AI48" s="104">
        <v>94.88727362325983</v>
      </c>
      <c r="AJ48" s="236"/>
      <c r="AK48" s="135" t="s">
        <v>41</v>
      </c>
      <c r="AL48" s="135">
        <v>186390</v>
      </c>
      <c r="AM48" s="135">
        <v>211400</v>
      </c>
      <c r="AN48" s="136">
        <v>88.169347209082304</v>
      </c>
    </row>
    <row r="49" spans="1:40" x14ac:dyDescent="0.25">
      <c r="A49" s="177" t="s">
        <v>71</v>
      </c>
      <c r="B49" s="115">
        <v>289659</v>
      </c>
      <c r="C49" s="115">
        <v>123030</v>
      </c>
      <c r="D49" s="115">
        <v>390</v>
      </c>
      <c r="E49" s="115">
        <v>0</v>
      </c>
      <c r="F49" s="115">
        <v>0</v>
      </c>
      <c r="G49" s="115">
        <v>0</v>
      </c>
      <c r="H49" s="115">
        <v>0</v>
      </c>
      <c r="I49" s="115">
        <v>79999</v>
      </c>
      <c r="J49" s="115">
        <v>0</v>
      </c>
      <c r="K49" s="115">
        <v>0</v>
      </c>
      <c r="L49" s="115">
        <v>0</v>
      </c>
      <c r="M49" s="115">
        <v>86240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/>
      <c r="T49" s="115"/>
      <c r="U49" s="115"/>
      <c r="V49" s="115"/>
      <c r="W49" s="115"/>
      <c r="X49" s="115">
        <f t="shared" si="4"/>
        <v>289659</v>
      </c>
      <c r="Y49" s="115">
        <f t="shared" si="2"/>
        <v>0</v>
      </c>
      <c r="Z49" s="115"/>
      <c r="AA49" s="132" t="s">
        <v>71</v>
      </c>
      <c r="AB49" s="6">
        <v>289659</v>
      </c>
      <c r="AC49" s="132">
        <f t="shared" si="3"/>
        <v>289659</v>
      </c>
      <c r="AD49" s="133">
        <f t="shared" si="5"/>
        <v>100</v>
      </c>
      <c r="AE49" s="228"/>
      <c r="AF49" s="215" t="s">
        <v>97</v>
      </c>
      <c r="AG49" s="215">
        <v>1037847</v>
      </c>
      <c r="AH49" s="215">
        <v>1091790</v>
      </c>
      <c r="AI49" s="200">
        <v>95.05921468414256</v>
      </c>
      <c r="AJ49" s="236">
        <v>1</v>
      </c>
      <c r="AK49" s="135" t="s">
        <v>52</v>
      </c>
      <c r="AL49" s="135">
        <v>78380</v>
      </c>
      <c r="AM49" s="135">
        <v>88540</v>
      </c>
      <c r="AN49" s="136">
        <v>88.524960469844132</v>
      </c>
    </row>
    <row r="50" spans="1:40" s="79" customFormat="1" x14ac:dyDescent="0.25">
      <c r="A50" s="179" t="s">
        <v>72</v>
      </c>
      <c r="B50" s="115">
        <v>1814765</v>
      </c>
      <c r="C50" s="115">
        <v>188930</v>
      </c>
      <c r="D50" s="115">
        <v>0</v>
      </c>
      <c r="E50" s="115">
        <v>377840</v>
      </c>
      <c r="F50" s="115">
        <v>0</v>
      </c>
      <c r="G50" s="115">
        <v>0</v>
      </c>
      <c r="H50" s="115">
        <v>0</v>
      </c>
      <c r="I50" s="115">
        <v>0</v>
      </c>
      <c r="J50" s="116">
        <v>378000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387860</v>
      </c>
      <c r="Q50" s="116">
        <v>0</v>
      </c>
      <c r="R50" s="116">
        <v>0</v>
      </c>
      <c r="S50" s="116"/>
      <c r="T50" s="116"/>
      <c r="U50" s="116"/>
      <c r="V50" s="116"/>
      <c r="W50" s="116"/>
      <c r="X50" s="115">
        <f t="shared" si="4"/>
        <v>1332630</v>
      </c>
      <c r="Y50" s="115">
        <f t="shared" si="2"/>
        <v>293081</v>
      </c>
      <c r="Z50" s="116"/>
      <c r="AA50" s="132" t="s">
        <v>72</v>
      </c>
      <c r="AB50" s="6">
        <v>1039549</v>
      </c>
      <c r="AC50" s="132">
        <f t="shared" si="3"/>
        <v>944770</v>
      </c>
      <c r="AD50" s="133">
        <f t="shared" si="5"/>
        <v>110.03196545190893</v>
      </c>
      <c r="AE50" s="229"/>
      <c r="AF50" s="215" t="s">
        <v>90</v>
      </c>
      <c r="AG50" s="215">
        <v>63468</v>
      </c>
      <c r="AH50" s="215">
        <v>65930</v>
      </c>
      <c r="AI50" s="200">
        <v>96.265736387077197</v>
      </c>
      <c r="AJ50" s="236">
        <v>2</v>
      </c>
      <c r="AK50" s="135" t="s">
        <v>91</v>
      </c>
      <c r="AL50" s="135">
        <v>38013</v>
      </c>
      <c r="AM50" s="135">
        <v>42706</v>
      </c>
      <c r="AN50" s="136">
        <v>89.010911815669928</v>
      </c>
    </row>
    <row r="51" spans="1:40" x14ac:dyDescent="0.25">
      <c r="A51" s="177" t="s">
        <v>73</v>
      </c>
      <c r="B51" s="115">
        <v>648084</v>
      </c>
      <c r="C51" s="115">
        <v>0</v>
      </c>
      <c r="D51" s="115">
        <v>216870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288990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/>
      <c r="T51" s="115"/>
      <c r="U51" s="115"/>
      <c r="V51" s="115"/>
      <c r="W51" s="115"/>
      <c r="X51" s="115">
        <f t="shared" si="4"/>
        <v>505860</v>
      </c>
      <c r="Y51" s="115">
        <f t="shared" si="2"/>
        <v>59077</v>
      </c>
      <c r="Z51" s="115"/>
      <c r="AA51" s="132" t="s">
        <v>73</v>
      </c>
      <c r="AB51" s="6">
        <v>446783</v>
      </c>
      <c r="AC51" s="132">
        <f t="shared" si="3"/>
        <v>505860</v>
      </c>
      <c r="AD51" s="133">
        <f t="shared" si="5"/>
        <v>88.321472344126832</v>
      </c>
      <c r="AE51" s="228"/>
      <c r="AF51" s="215" t="s">
        <v>94</v>
      </c>
      <c r="AG51" s="215">
        <v>845592</v>
      </c>
      <c r="AH51" s="215">
        <v>876183</v>
      </c>
      <c r="AI51" s="200">
        <v>96.508606078867089</v>
      </c>
      <c r="AJ51" s="236">
        <v>3</v>
      </c>
      <c r="AK51" s="135" t="s">
        <v>35</v>
      </c>
      <c r="AL51" s="135">
        <v>175394</v>
      </c>
      <c r="AM51" s="135">
        <v>196150</v>
      </c>
      <c r="AN51" s="136">
        <v>89.418302319653321</v>
      </c>
    </row>
    <row r="52" spans="1:40" x14ac:dyDescent="0.25">
      <c r="A52" s="177" t="s">
        <v>74</v>
      </c>
      <c r="B52" s="115">
        <v>418947</v>
      </c>
      <c r="C52" s="115">
        <v>162000</v>
      </c>
      <c r="D52" s="115">
        <v>36352</v>
      </c>
      <c r="E52" s="115"/>
      <c r="F52" s="115"/>
      <c r="G52" s="115"/>
      <c r="H52" s="115"/>
      <c r="I52" s="115"/>
      <c r="J52" s="115"/>
      <c r="K52" s="115"/>
      <c r="L52" s="115">
        <v>220050</v>
      </c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>
        <f t="shared" si="4"/>
        <v>418402</v>
      </c>
      <c r="Y52" s="115">
        <f t="shared" si="2"/>
        <v>122272</v>
      </c>
      <c r="Z52" s="115"/>
      <c r="AA52" s="132" t="s">
        <v>74</v>
      </c>
      <c r="AB52" s="6">
        <v>296130</v>
      </c>
      <c r="AC52" s="132">
        <f t="shared" si="3"/>
        <v>418402</v>
      </c>
      <c r="AD52" s="133">
        <f t="shared" si="5"/>
        <v>70.776430322990805</v>
      </c>
      <c r="AE52" s="228"/>
      <c r="AF52" s="215" t="s">
        <v>96</v>
      </c>
      <c r="AG52" s="215">
        <v>875512</v>
      </c>
      <c r="AH52" s="215">
        <v>907140</v>
      </c>
      <c r="AI52" s="200">
        <v>96.513437837599483</v>
      </c>
      <c r="AJ52" s="236">
        <v>4</v>
      </c>
      <c r="AK52" s="135" t="s">
        <v>70</v>
      </c>
      <c r="AL52" s="135">
        <v>98876</v>
      </c>
      <c r="AM52" s="135">
        <v>110490</v>
      </c>
      <c r="AN52" s="136">
        <v>89.488641506018638</v>
      </c>
    </row>
    <row r="53" spans="1:40" x14ac:dyDescent="0.25">
      <c r="A53" s="177" t="s">
        <v>75</v>
      </c>
      <c r="B53" s="115">
        <v>438387</v>
      </c>
      <c r="C53" s="115">
        <v>0</v>
      </c>
      <c r="D53" s="115">
        <v>163940</v>
      </c>
      <c r="E53" s="115">
        <v>52910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221540</v>
      </c>
      <c r="O53" s="115">
        <v>0</v>
      </c>
      <c r="P53" s="115">
        <v>0</v>
      </c>
      <c r="Q53" s="115">
        <v>0</v>
      </c>
      <c r="R53" s="115">
        <v>0</v>
      </c>
      <c r="S53" s="115"/>
      <c r="T53" s="115"/>
      <c r="U53" s="115"/>
      <c r="V53" s="115"/>
      <c r="W53" s="115"/>
      <c r="X53" s="115">
        <f t="shared" si="4"/>
        <v>438390</v>
      </c>
      <c r="Y53" s="115">
        <f t="shared" si="2"/>
        <v>66795</v>
      </c>
      <c r="Z53" s="115"/>
      <c r="AA53" s="132" t="s">
        <v>75</v>
      </c>
      <c r="AB53" s="6">
        <v>371595</v>
      </c>
      <c r="AC53" s="132">
        <f t="shared" si="3"/>
        <v>438390</v>
      </c>
      <c r="AD53" s="133">
        <f t="shared" si="5"/>
        <v>84.763566687196331</v>
      </c>
      <c r="AE53" s="228"/>
      <c r="AF53" s="215" t="s">
        <v>32</v>
      </c>
      <c r="AG53" s="215">
        <v>340510</v>
      </c>
      <c r="AH53" s="215">
        <v>350340</v>
      </c>
      <c r="AI53" s="200">
        <v>97.194154250156984</v>
      </c>
      <c r="AJ53" s="236">
        <v>5</v>
      </c>
      <c r="AK53" s="135" t="s">
        <v>63</v>
      </c>
      <c r="AL53" s="135">
        <v>152019</v>
      </c>
      <c r="AM53" s="135">
        <v>169170</v>
      </c>
      <c r="AN53" s="136">
        <v>89.861677602411774</v>
      </c>
    </row>
    <row r="54" spans="1:40" x14ac:dyDescent="0.25">
      <c r="A54" s="177" t="s">
        <v>76</v>
      </c>
      <c r="B54" s="115">
        <v>1131827</v>
      </c>
      <c r="C54" s="115">
        <v>0</v>
      </c>
      <c r="D54" s="115">
        <v>0</v>
      </c>
      <c r="E54" s="115">
        <v>53500</v>
      </c>
      <c r="F54" s="115">
        <v>337340</v>
      </c>
      <c r="G54" s="115">
        <v>0</v>
      </c>
      <c r="H54" s="115">
        <v>0</v>
      </c>
      <c r="I54" s="115">
        <v>0</v>
      </c>
      <c r="J54" s="115">
        <v>0</v>
      </c>
      <c r="K54" s="115">
        <v>120000</v>
      </c>
      <c r="L54" s="115">
        <v>214790</v>
      </c>
      <c r="M54" s="115">
        <v>0</v>
      </c>
      <c r="N54" s="115">
        <v>403200</v>
      </c>
      <c r="O54" s="115">
        <v>0</v>
      </c>
      <c r="P54" s="115">
        <v>0</v>
      </c>
      <c r="Q54" s="115">
        <v>0</v>
      </c>
      <c r="R54" s="115"/>
      <c r="S54" s="115"/>
      <c r="T54" s="115"/>
      <c r="U54" s="115"/>
      <c r="V54" s="115"/>
      <c r="W54" s="115"/>
      <c r="X54" s="115">
        <f t="shared" si="4"/>
        <v>1128830</v>
      </c>
      <c r="Y54" s="115">
        <f t="shared" si="2"/>
        <v>270557</v>
      </c>
      <c r="Z54" s="115"/>
      <c r="AA54" s="132" t="s">
        <v>76</v>
      </c>
      <c r="AB54" s="6">
        <v>858273</v>
      </c>
      <c r="AC54" s="132">
        <f t="shared" si="3"/>
        <v>1128830</v>
      </c>
      <c r="AD54" s="133">
        <f t="shared" si="5"/>
        <v>76.032086319463517</v>
      </c>
      <c r="AE54" s="228"/>
      <c r="AF54" s="215" t="s">
        <v>104</v>
      </c>
      <c r="AG54" s="215">
        <v>258068</v>
      </c>
      <c r="AH54" s="215">
        <v>264360</v>
      </c>
      <c r="AI54" s="200">
        <v>97.61991224088365</v>
      </c>
      <c r="AJ54" s="236">
        <v>6</v>
      </c>
      <c r="AK54" s="135" t="s">
        <v>87</v>
      </c>
      <c r="AL54" s="135">
        <v>215220</v>
      </c>
      <c r="AM54" s="135">
        <v>239170</v>
      </c>
      <c r="AN54" s="136">
        <v>89.986202282895007</v>
      </c>
    </row>
    <row r="55" spans="1:40" x14ac:dyDescent="0.25">
      <c r="A55" s="177" t="s">
        <v>77</v>
      </c>
      <c r="B55" s="115">
        <v>660972</v>
      </c>
      <c r="C55" s="115">
        <v>252580</v>
      </c>
      <c r="D55" s="115">
        <v>0</v>
      </c>
      <c r="E55" s="115">
        <v>67100</v>
      </c>
      <c r="F55" s="115">
        <v>0</v>
      </c>
      <c r="G55" s="115">
        <v>0</v>
      </c>
      <c r="H55" s="115">
        <v>0</v>
      </c>
      <c r="I55" s="115">
        <v>0</v>
      </c>
      <c r="J55" s="115">
        <v>0</v>
      </c>
      <c r="K55" s="115">
        <v>0</v>
      </c>
      <c r="L55" s="115">
        <v>341300</v>
      </c>
      <c r="M55" s="115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v>0</v>
      </c>
      <c r="S55" s="115"/>
      <c r="T55" s="115"/>
      <c r="U55" s="115"/>
      <c r="V55" s="115"/>
      <c r="W55" s="115"/>
      <c r="X55" s="115">
        <f t="shared" si="4"/>
        <v>660980</v>
      </c>
      <c r="Y55" s="115">
        <f t="shared" si="2"/>
        <v>2785</v>
      </c>
      <c r="Z55" s="115"/>
      <c r="AA55" s="132" t="s">
        <v>77</v>
      </c>
      <c r="AB55" s="6">
        <v>658195</v>
      </c>
      <c r="AC55" s="132">
        <f t="shared" si="3"/>
        <v>660980</v>
      </c>
      <c r="AD55" s="133">
        <f t="shared" si="5"/>
        <v>99.578655935126633</v>
      </c>
      <c r="AE55" s="228"/>
      <c r="AF55" s="215" t="s">
        <v>93</v>
      </c>
      <c r="AG55" s="215">
        <v>777228</v>
      </c>
      <c r="AH55" s="215">
        <v>794692</v>
      </c>
      <c r="AI55" s="200">
        <v>97.802419050399394</v>
      </c>
      <c r="AJ55" s="236">
        <v>7</v>
      </c>
      <c r="AK55" s="135" t="s">
        <v>90</v>
      </c>
      <c r="AL55" s="135">
        <v>26952</v>
      </c>
      <c r="AM55" s="135">
        <v>29880</v>
      </c>
      <c r="AN55" s="136">
        <v>90.200803212851412</v>
      </c>
    </row>
    <row r="56" spans="1:40" x14ac:dyDescent="0.25">
      <c r="A56" s="177" t="s">
        <v>78</v>
      </c>
      <c r="B56" s="115">
        <v>459804</v>
      </c>
      <c r="C56" s="115">
        <v>0</v>
      </c>
      <c r="D56" s="115">
        <v>1000</v>
      </c>
      <c r="E56" s="115">
        <v>195130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130000</v>
      </c>
      <c r="L56" s="115">
        <v>0</v>
      </c>
      <c r="M56" s="115">
        <v>133680</v>
      </c>
      <c r="N56" s="115">
        <v>0</v>
      </c>
      <c r="O56" s="115">
        <v>0</v>
      </c>
      <c r="P56" s="115">
        <v>0</v>
      </c>
      <c r="Q56" s="115">
        <v>0</v>
      </c>
      <c r="R56" s="115">
        <v>0</v>
      </c>
      <c r="S56" s="115"/>
      <c r="T56" s="115"/>
      <c r="U56" s="115"/>
      <c r="V56" s="115"/>
      <c r="W56" s="115"/>
      <c r="X56" s="115">
        <f t="shared" si="4"/>
        <v>459810</v>
      </c>
      <c r="Y56" s="115">
        <f t="shared" si="2"/>
        <v>3654</v>
      </c>
      <c r="Z56" s="115"/>
      <c r="AA56" s="132" t="s">
        <v>78</v>
      </c>
      <c r="AB56" s="6">
        <v>456156</v>
      </c>
      <c r="AC56" s="132">
        <f t="shared" si="3"/>
        <v>459810</v>
      </c>
      <c r="AD56" s="133">
        <f t="shared" si="5"/>
        <v>99.205323938148368</v>
      </c>
      <c r="AE56" s="228"/>
      <c r="AF56" s="215" t="s">
        <v>78</v>
      </c>
      <c r="AG56" s="215">
        <v>456156</v>
      </c>
      <c r="AH56" s="215">
        <v>459810</v>
      </c>
      <c r="AI56" s="200">
        <v>99.205323938148368</v>
      </c>
      <c r="AJ56" s="236">
        <v>8</v>
      </c>
      <c r="AK56" s="135" t="s">
        <v>96</v>
      </c>
      <c r="AL56" s="135">
        <v>354722</v>
      </c>
      <c r="AM56" s="135">
        <v>388680</v>
      </c>
      <c r="AN56" s="136">
        <v>91.263249974271901</v>
      </c>
    </row>
    <row r="57" spans="1:40" x14ac:dyDescent="0.25">
      <c r="A57" s="177" t="s">
        <v>79</v>
      </c>
      <c r="B57" s="115">
        <v>872305</v>
      </c>
      <c r="C57" s="115">
        <v>0</v>
      </c>
      <c r="D57" s="115">
        <v>356530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78580</v>
      </c>
      <c r="M57" s="115">
        <v>0</v>
      </c>
      <c r="N57" s="115">
        <v>0</v>
      </c>
      <c r="O57" s="115">
        <v>312820</v>
      </c>
      <c r="P57" s="115">
        <v>0</v>
      </c>
      <c r="Q57" s="115">
        <v>0</v>
      </c>
      <c r="R57" s="115">
        <v>0</v>
      </c>
      <c r="S57" s="115"/>
      <c r="T57" s="115"/>
      <c r="U57" s="115"/>
      <c r="V57" s="115"/>
      <c r="W57" s="115"/>
      <c r="X57" s="115">
        <f t="shared" si="4"/>
        <v>747930</v>
      </c>
      <c r="Y57" s="115">
        <f t="shared" si="2"/>
        <v>188110</v>
      </c>
      <c r="Z57" s="115"/>
      <c r="AA57" s="132" t="s">
        <v>79</v>
      </c>
      <c r="AB57" s="6">
        <v>559820</v>
      </c>
      <c r="AC57" s="132">
        <f t="shared" si="3"/>
        <v>435110</v>
      </c>
      <c r="AD57" s="133">
        <f t="shared" si="5"/>
        <v>128.6617177265519</v>
      </c>
      <c r="AE57" s="228"/>
      <c r="AF57" s="215" t="s">
        <v>77</v>
      </c>
      <c r="AG57" s="215">
        <v>658195</v>
      </c>
      <c r="AH57" s="215">
        <v>660980</v>
      </c>
      <c r="AI57" s="200">
        <v>99.578655935126633</v>
      </c>
      <c r="AJ57" s="236">
        <v>9</v>
      </c>
      <c r="AK57" s="135" t="s">
        <v>64</v>
      </c>
      <c r="AL57" s="135">
        <v>829309</v>
      </c>
      <c r="AM57" s="135">
        <v>906740</v>
      </c>
      <c r="AN57" s="136">
        <v>91.460506870767802</v>
      </c>
    </row>
    <row r="58" spans="1:40" x14ac:dyDescent="0.25">
      <c r="A58" s="177" t="s">
        <v>80</v>
      </c>
      <c r="B58" s="115">
        <v>1097007</v>
      </c>
      <c r="C58" s="115">
        <v>0</v>
      </c>
      <c r="D58" s="115">
        <v>140950</v>
      </c>
      <c r="E58" s="115">
        <v>0</v>
      </c>
      <c r="F58" s="115">
        <v>406610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403200</v>
      </c>
      <c r="M58" s="115">
        <v>0</v>
      </c>
      <c r="N58" s="115">
        <v>146250</v>
      </c>
      <c r="O58" s="115">
        <v>0</v>
      </c>
      <c r="P58" s="115">
        <v>0</v>
      </c>
      <c r="Q58" s="115">
        <v>0</v>
      </c>
      <c r="R58" s="115">
        <v>0</v>
      </c>
      <c r="S58" s="115"/>
      <c r="T58" s="115"/>
      <c r="U58" s="115"/>
      <c r="V58" s="115"/>
      <c r="W58" s="115"/>
      <c r="X58" s="115">
        <f t="shared" si="4"/>
        <v>1097010</v>
      </c>
      <c r="Y58" s="115">
        <f t="shared" si="2"/>
        <v>86304</v>
      </c>
      <c r="Z58" s="115"/>
      <c r="AA58" s="132" t="s">
        <v>80</v>
      </c>
      <c r="AB58" s="6">
        <v>1010706</v>
      </c>
      <c r="AC58" s="132">
        <f t="shared" si="3"/>
        <v>1097010</v>
      </c>
      <c r="AD58" s="133">
        <f t="shared" si="5"/>
        <v>92.132797330926792</v>
      </c>
      <c r="AE58" s="228"/>
      <c r="AF58" s="215" t="s">
        <v>49</v>
      </c>
      <c r="AG58" s="215">
        <v>368310</v>
      </c>
      <c r="AH58" s="215">
        <v>368310</v>
      </c>
      <c r="AI58" s="200">
        <v>100</v>
      </c>
      <c r="AJ58" s="236">
        <v>10</v>
      </c>
      <c r="AK58" s="135" t="s">
        <v>97</v>
      </c>
      <c r="AL58" s="135">
        <v>375923</v>
      </c>
      <c r="AM58" s="135">
        <v>410370</v>
      </c>
      <c r="AN58" s="136">
        <v>91.605867875332024</v>
      </c>
    </row>
    <row r="59" spans="1:40" x14ac:dyDescent="0.25">
      <c r="A59" s="177" t="s">
        <v>81</v>
      </c>
      <c r="B59" s="115">
        <v>1115321</v>
      </c>
      <c r="C59" s="115">
        <v>0</v>
      </c>
      <c r="D59" s="115">
        <v>351660</v>
      </c>
      <c r="E59" s="115">
        <v>0</v>
      </c>
      <c r="F59" s="115">
        <v>29535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71990</v>
      </c>
      <c r="M59" s="115">
        <v>0</v>
      </c>
      <c r="N59" s="115">
        <v>0</v>
      </c>
      <c r="O59" s="115">
        <v>403200</v>
      </c>
      <c r="P59" s="115">
        <v>0</v>
      </c>
      <c r="Q59" s="115">
        <v>0</v>
      </c>
      <c r="R59" s="115">
        <v>0</v>
      </c>
      <c r="S59" s="115"/>
      <c r="T59" s="115"/>
      <c r="U59" s="115"/>
      <c r="V59" s="115"/>
      <c r="W59" s="115"/>
      <c r="X59" s="115">
        <f t="shared" si="4"/>
        <v>856385</v>
      </c>
      <c r="Y59" s="115">
        <f t="shared" si="2"/>
        <v>207733</v>
      </c>
      <c r="Z59" s="115"/>
      <c r="AA59" s="132" t="s">
        <v>81</v>
      </c>
      <c r="AB59" s="6">
        <v>648652</v>
      </c>
      <c r="AC59" s="132">
        <f t="shared" si="3"/>
        <v>453185</v>
      </c>
      <c r="AD59" s="133">
        <f t="shared" si="5"/>
        <v>143.13183357789865</v>
      </c>
      <c r="AE59" s="228"/>
      <c r="AF59" s="215" t="s">
        <v>66</v>
      </c>
      <c r="AG59" s="215">
        <v>332550</v>
      </c>
      <c r="AH59" s="215">
        <v>332550</v>
      </c>
      <c r="AI59" s="200">
        <v>100</v>
      </c>
      <c r="AJ59" s="236">
        <v>11</v>
      </c>
      <c r="AK59" s="135" t="s">
        <v>42</v>
      </c>
      <c r="AL59" s="135">
        <v>210252</v>
      </c>
      <c r="AM59" s="135">
        <v>229030</v>
      </c>
      <c r="AN59" s="136">
        <v>91.801074095096709</v>
      </c>
    </row>
    <row r="60" spans="1:40" x14ac:dyDescent="0.25">
      <c r="A60" s="177" t="s">
        <v>82</v>
      </c>
      <c r="B60" s="115">
        <v>600000</v>
      </c>
      <c r="C60" s="115">
        <v>0</v>
      </c>
      <c r="D60" s="115">
        <v>0</v>
      </c>
      <c r="E60" s="115">
        <v>29080</v>
      </c>
      <c r="F60" s="115">
        <v>0</v>
      </c>
      <c r="G60" s="115">
        <v>152370</v>
      </c>
      <c r="H60" s="115">
        <v>18500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205900</v>
      </c>
      <c r="O60" s="115">
        <v>0</v>
      </c>
      <c r="P60" s="115">
        <v>0</v>
      </c>
      <c r="Q60" s="115">
        <v>0</v>
      </c>
      <c r="R60" s="115">
        <v>0</v>
      </c>
      <c r="S60" s="115"/>
      <c r="T60" s="115"/>
      <c r="U60" s="115"/>
      <c r="V60" s="115"/>
      <c r="W60" s="115"/>
      <c r="X60" s="115">
        <f t="shared" si="4"/>
        <v>405850</v>
      </c>
      <c r="Y60" s="115">
        <f t="shared" si="2"/>
        <v>20750</v>
      </c>
      <c r="Z60" s="115"/>
      <c r="AA60" s="132" t="s">
        <v>82</v>
      </c>
      <c r="AB60" s="6">
        <v>385100</v>
      </c>
      <c r="AC60" s="132">
        <f t="shared" si="3"/>
        <v>405850</v>
      </c>
      <c r="AD60" s="133">
        <f t="shared" si="5"/>
        <v>94.88727362325983</v>
      </c>
      <c r="AE60" s="228"/>
      <c r="AF60" s="215" t="s">
        <v>71</v>
      </c>
      <c r="AG60" s="215">
        <v>289659</v>
      </c>
      <c r="AH60" s="215">
        <v>289659</v>
      </c>
      <c r="AI60" s="200">
        <v>100</v>
      </c>
      <c r="AJ60" s="236">
        <v>12</v>
      </c>
      <c r="AK60" s="135" t="s">
        <v>37</v>
      </c>
      <c r="AL60" s="135">
        <v>109152</v>
      </c>
      <c r="AM60" s="135">
        <v>117500</v>
      </c>
      <c r="AN60" s="136">
        <v>92.895319148936167</v>
      </c>
    </row>
    <row r="61" spans="1:40" x14ac:dyDescent="0.25">
      <c r="A61" s="177" t="s">
        <v>83</v>
      </c>
      <c r="B61" s="115">
        <v>369000</v>
      </c>
      <c r="C61" s="115">
        <v>118250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159794</v>
      </c>
      <c r="L61" s="115">
        <v>0</v>
      </c>
      <c r="M61" s="115">
        <v>0</v>
      </c>
      <c r="N61" s="115">
        <v>0</v>
      </c>
      <c r="O61" s="115">
        <v>0</v>
      </c>
      <c r="P61" s="115">
        <v>12000</v>
      </c>
      <c r="Q61" s="115">
        <v>0</v>
      </c>
      <c r="R61" s="115">
        <v>0</v>
      </c>
      <c r="S61" s="115"/>
      <c r="T61" s="115"/>
      <c r="U61" s="115"/>
      <c r="V61" s="115"/>
      <c r="W61" s="115"/>
      <c r="X61" s="115">
        <f t="shared" si="4"/>
        <v>290044</v>
      </c>
      <c r="Y61" s="115">
        <f t="shared" si="2"/>
        <v>11114</v>
      </c>
      <c r="Z61" s="115"/>
      <c r="AA61" s="132" t="s">
        <v>83</v>
      </c>
      <c r="AB61" s="6">
        <v>278930</v>
      </c>
      <c r="AC61" s="132">
        <f t="shared" si="3"/>
        <v>278044</v>
      </c>
      <c r="AD61" s="133">
        <f t="shared" si="5"/>
        <v>100.31865460142998</v>
      </c>
      <c r="AE61" s="228"/>
      <c r="AF61" s="215" t="s">
        <v>87</v>
      </c>
      <c r="AG61" s="215">
        <v>556960</v>
      </c>
      <c r="AH61" s="215">
        <v>556960</v>
      </c>
      <c r="AI61" s="200">
        <v>100</v>
      </c>
      <c r="AJ61" s="236">
        <v>13</v>
      </c>
      <c r="AK61" s="135" t="s">
        <v>27</v>
      </c>
      <c r="AL61" s="135">
        <v>222018</v>
      </c>
      <c r="AM61" s="135">
        <v>238725</v>
      </c>
      <c r="AN61" s="136">
        <v>93.001570845114671</v>
      </c>
    </row>
    <row r="62" spans="1:40" x14ac:dyDescent="0.25">
      <c r="A62" s="177" t="s">
        <v>84</v>
      </c>
      <c r="B62" s="115">
        <v>1449321</v>
      </c>
      <c r="C62" s="115">
        <v>0</v>
      </c>
      <c r="D62" s="115">
        <v>0</v>
      </c>
      <c r="E62" s="115">
        <v>619500</v>
      </c>
      <c r="F62" s="115">
        <v>0</v>
      </c>
      <c r="G62" s="115">
        <v>0</v>
      </c>
      <c r="H62" s="115">
        <v>0</v>
      </c>
      <c r="I62" s="115">
        <v>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829830</v>
      </c>
      <c r="Q62" s="115">
        <v>0</v>
      </c>
      <c r="R62" s="115">
        <v>0</v>
      </c>
      <c r="S62" s="115"/>
      <c r="T62" s="115"/>
      <c r="U62" s="115"/>
      <c r="V62" s="115"/>
      <c r="W62" s="115"/>
      <c r="X62" s="115">
        <f t="shared" si="4"/>
        <v>1449330</v>
      </c>
      <c r="Y62" s="115">
        <f t="shared" si="2"/>
        <v>620072</v>
      </c>
      <c r="Z62" s="115"/>
      <c r="AA62" s="132" t="s">
        <v>84</v>
      </c>
      <c r="AB62" s="6">
        <v>829258</v>
      </c>
      <c r="AC62" s="132">
        <f t="shared" si="3"/>
        <v>619500</v>
      </c>
      <c r="AD62" s="133">
        <f t="shared" si="5"/>
        <v>133.85924132364809</v>
      </c>
      <c r="AE62" s="228"/>
      <c r="AF62" s="215" t="s">
        <v>88</v>
      </c>
      <c r="AG62" s="215">
        <v>177180</v>
      </c>
      <c r="AH62" s="215">
        <v>177180</v>
      </c>
      <c r="AI62" s="200">
        <v>100</v>
      </c>
      <c r="AJ62" s="236">
        <v>14</v>
      </c>
      <c r="AK62" s="135" t="s">
        <v>85</v>
      </c>
      <c r="AL62" s="135">
        <v>220079</v>
      </c>
      <c r="AM62" s="135">
        <v>236060</v>
      </c>
      <c r="AN62" s="136">
        <v>93.230110988731681</v>
      </c>
    </row>
    <row r="63" spans="1:40" x14ac:dyDescent="0.25">
      <c r="A63" s="177" t="s">
        <v>85</v>
      </c>
      <c r="B63" s="115">
        <v>513569</v>
      </c>
      <c r="C63" s="115">
        <v>0</v>
      </c>
      <c r="D63" s="115">
        <v>30700</v>
      </c>
      <c r="E63" s="115">
        <v>205360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277510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/>
      <c r="T63" s="115"/>
      <c r="U63" s="115"/>
      <c r="V63" s="115"/>
      <c r="W63" s="115"/>
      <c r="X63" s="115">
        <f t="shared" si="4"/>
        <v>513570</v>
      </c>
      <c r="Y63" s="115">
        <f t="shared" si="2"/>
        <v>64746</v>
      </c>
      <c r="Z63" s="115"/>
      <c r="AA63" s="132" t="s">
        <v>85</v>
      </c>
      <c r="AB63" s="6">
        <v>448824</v>
      </c>
      <c r="AC63" s="132">
        <f t="shared" si="3"/>
        <v>513570</v>
      </c>
      <c r="AD63" s="133">
        <f t="shared" si="5"/>
        <v>87.392955195981074</v>
      </c>
      <c r="AE63" s="228"/>
      <c r="AF63" s="215" t="s">
        <v>89</v>
      </c>
      <c r="AG63" s="215">
        <v>311018</v>
      </c>
      <c r="AH63" s="215">
        <v>311018</v>
      </c>
      <c r="AI63" s="200">
        <v>100</v>
      </c>
      <c r="AJ63" s="236">
        <v>15</v>
      </c>
      <c r="AK63" s="135" t="s">
        <v>66</v>
      </c>
      <c r="AL63" s="135">
        <v>132483</v>
      </c>
      <c r="AM63" s="135">
        <v>140050</v>
      </c>
      <c r="AN63" s="136">
        <v>94.596929667975729</v>
      </c>
    </row>
    <row r="64" spans="1:40" x14ac:dyDescent="0.25">
      <c r="A64" s="177" t="s">
        <v>86</v>
      </c>
      <c r="B64" s="115">
        <v>1145231</v>
      </c>
      <c r="C64" s="115">
        <v>0</v>
      </c>
      <c r="D64" s="115">
        <v>98560</v>
      </c>
      <c r="E64" s="115">
        <v>445150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5">
        <v>621130</v>
      </c>
      <c r="Q64" s="115">
        <v>0</v>
      </c>
      <c r="R64" s="115"/>
      <c r="S64" s="115"/>
      <c r="T64" s="115"/>
      <c r="U64" s="115"/>
      <c r="V64" s="115"/>
      <c r="W64" s="115"/>
      <c r="X64" s="115">
        <f t="shared" si="4"/>
        <v>1164840</v>
      </c>
      <c r="Y64" s="115">
        <f t="shared" si="2"/>
        <v>375796</v>
      </c>
      <c r="Z64" s="115"/>
      <c r="AA64" s="132" t="s">
        <v>86</v>
      </c>
      <c r="AB64" s="6">
        <v>789044</v>
      </c>
      <c r="AC64" s="132">
        <f t="shared" si="3"/>
        <v>543710</v>
      </c>
      <c r="AD64" s="133">
        <f t="shared" si="5"/>
        <v>145.12221588714573</v>
      </c>
      <c r="AE64" s="228"/>
      <c r="AF64" s="215" t="s">
        <v>98</v>
      </c>
      <c r="AG64" s="215">
        <v>650730</v>
      </c>
      <c r="AH64" s="215">
        <v>650730</v>
      </c>
      <c r="AI64" s="200">
        <v>100</v>
      </c>
      <c r="AJ64" s="236">
        <v>16</v>
      </c>
      <c r="AK64" s="135" t="s">
        <v>67</v>
      </c>
      <c r="AL64" s="135">
        <v>391943</v>
      </c>
      <c r="AM64" s="135">
        <v>409943</v>
      </c>
      <c r="AN64" s="136">
        <v>95.609145661713939</v>
      </c>
    </row>
    <row r="65" spans="1:40" x14ac:dyDescent="0.25">
      <c r="A65" s="177" t="s">
        <v>87</v>
      </c>
      <c r="B65" s="115">
        <v>556953</v>
      </c>
      <c r="C65" s="115">
        <v>0</v>
      </c>
      <c r="D65" s="115">
        <v>4000</v>
      </c>
      <c r="E65" s="115">
        <v>235170</v>
      </c>
      <c r="F65" s="115">
        <v>0</v>
      </c>
      <c r="G65" s="115">
        <v>0</v>
      </c>
      <c r="H65" s="115">
        <v>0</v>
      </c>
      <c r="I65" s="115">
        <v>0</v>
      </c>
      <c r="J65" s="115">
        <v>0</v>
      </c>
      <c r="K65" s="115">
        <v>0</v>
      </c>
      <c r="L65" s="115">
        <v>0</v>
      </c>
      <c r="M65" s="115">
        <v>317790</v>
      </c>
      <c r="N65" s="115">
        <v>0</v>
      </c>
      <c r="O65" s="115">
        <v>0</v>
      </c>
      <c r="P65" s="115">
        <v>0</v>
      </c>
      <c r="Q65" s="115">
        <v>0</v>
      </c>
      <c r="R65" s="115">
        <v>0</v>
      </c>
      <c r="S65" s="115"/>
      <c r="T65" s="115"/>
      <c r="U65" s="115"/>
      <c r="V65" s="115"/>
      <c r="W65" s="115"/>
      <c r="X65" s="115">
        <f t="shared" si="4"/>
        <v>556960</v>
      </c>
      <c r="Y65" s="115">
        <f t="shared" si="2"/>
        <v>0</v>
      </c>
      <c r="Z65" s="115"/>
      <c r="AA65" s="132" t="s">
        <v>87</v>
      </c>
      <c r="AB65" s="6">
        <v>556960</v>
      </c>
      <c r="AC65" s="132">
        <f t="shared" si="3"/>
        <v>556960</v>
      </c>
      <c r="AD65" s="133">
        <f t="shared" si="5"/>
        <v>100</v>
      </c>
      <c r="AE65" s="228"/>
      <c r="AF65" s="215" t="s">
        <v>107</v>
      </c>
      <c r="AG65" s="215">
        <v>141140</v>
      </c>
      <c r="AH65" s="215">
        <v>141140</v>
      </c>
      <c r="AI65" s="200">
        <v>100</v>
      </c>
      <c r="AJ65" s="236">
        <v>17</v>
      </c>
      <c r="AK65" s="135" t="s">
        <v>81</v>
      </c>
      <c r="AL65" s="135">
        <v>368159</v>
      </c>
      <c r="AM65" s="135">
        <v>381195</v>
      </c>
      <c r="AN65" s="136">
        <v>96.58022796731332</v>
      </c>
    </row>
    <row r="66" spans="1:40" x14ac:dyDescent="0.25">
      <c r="A66" s="177" t="s">
        <v>88</v>
      </c>
      <c r="B66" s="115">
        <v>177180</v>
      </c>
      <c r="C66" s="115">
        <v>0</v>
      </c>
      <c r="D66" s="115">
        <v>27800</v>
      </c>
      <c r="E66" s="115">
        <v>63530</v>
      </c>
      <c r="F66" s="115">
        <v>0</v>
      </c>
      <c r="G66" s="115">
        <v>0</v>
      </c>
      <c r="H66" s="115">
        <v>0</v>
      </c>
      <c r="I66" s="115">
        <v>0</v>
      </c>
      <c r="J66" s="115">
        <v>0</v>
      </c>
      <c r="K66" s="115">
        <v>0</v>
      </c>
      <c r="L66" s="115">
        <v>0</v>
      </c>
      <c r="M66" s="115">
        <v>85850</v>
      </c>
      <c r="N66" s="115">
        <v>0</v>
      </c>
      <c r="O66" s="115">
        <v>0</v>
      </c>
      <c r="P66" s="115">
        <v>0</v>
      </c>
      <c r="Q66" s="115">
        <v>0</v>
      </c>
      <c r="R66" s="115">
        <v>0</v>
      </c>
      <c r="S66" s="115"/>
      <c r="T66" s="115"/>
      <c r="U66" s="115"/>
      <c r="V66" s="115"/>
      <c r="W66" s="115"/>
      <c r="X66" s="115">
        <f t="shared" si="4"/>
        <v>177180</v>
      </c>
      <c r="Y66" s="115">
        <f t="shared" si="2"/>
        <v>0</v>
      </c>
      <c r="Z66" s="115"/>
      <c r="AA66" s="132" t="s">
        <v>88</v>
      </c>
      <c r="AB66" s="6">
        <v>177180</v>
      </c>
      <c r="AC66" s="132">
        <f t="shared" si="3"/>
        <v>177180</v>
      </c>
      <c r="AD66" s="133">
        <f t="shared" si="5"/>
        <v>100</v>
      </c>
      <c r="AE66" s="228"/>
      <c r="AF66" s="215" t="s">
        <v>110</v>
      </c>
      <c r="AG66" s="215">
        <v>16490</v>
      </c>
      <c r="AH66" s="215">
        <v>16490</v>
      </c>
      <c r="AI66" s="200">
        <v>100</v>
      </c>
      <c r="AJ66" s="236">
        <v>18</v>
      </c>
      <c r="AK66" s="135" t="s">
        <v>31</v>
      </c>
      <c r="AL66" s="135">
        <v>145121</v>
      </c>
      <c r="AM66" s="135">
        <v>149610</v>
      </c>
      <c r="AN66" s="136">
        <v>96.999532116837116</v>
      </c>
    </row>
    <row r="67" spans="1:40" x14ac:dyDescent="0.25">
      <c r="A67" s="177" t="s">
        <v>89</v>
      </c>
      <c r="B67" s="115">
        <v>408900</v>
      </c>
      <c r="C67" s="115">
        <v>0</v>
      </c>
      <c r="D67" s="115">
        <v>148468</v>
      </c>
      <c r="E67" s="115">
        <v>0</v>
      </c>
      <c r="F67" s="115">
        <v>0</v>
      </c>
      <c r="G67" s="115">
        <v>0</v>
      </c>
      <c r="H67" s="115">
        <v>0</v>
      </c>
      <c r="I67" s="115">
        <v>0</v>
      </c>
      <c r="J67" s="115">
        <v>162550</v>
      </c>
      <c r="K67" s="115">
        <v>0</v>
      </c>
      <c r="L67" s="115">
        <v>0</v>
      </c>
      <c r="M67" s="115">
        <v>0</v>
      </c>
      <c r="N67" s="115">
        <v>0</v>
      </c>
      <c r="O67" s="115">
        <v>0</v>
      </c>
      <c r="P67" s="115">
        <v>0</v>
      </c>
      <c r="Q67" s="115">
        <v>0</v>
      </c>
      <c r="R67" s="115"/>
      <c r="S67" s="115"/>
      <c r="T67" s="115"/>
      <c r="U67" s="115"/>
      <c r="V67" s="115"/>
      <c r="W67" s="115"/>
      <c r="X67" s="115">
        <f t="shared" si="4"/>
        <v>311018</v>
      </c>
      <c r="Y67" s="115">
        <f t="shared" si="2"/>
        <v>0</v>
      </c>
      <c r="Z67" s="115"/>
      <c r="AA67" s="132" t="s">
        <v>89</v>
      </c>
      <c r="AB67" s="6">
        <v>311018</v>
      </c>
      <c r="AC67" s="132">
        <f t="shared" si="3"/>
        <v>311018</v>
      </c>
      <c r="AD67" s="133">
        <f t="shared" si="5"/>
        <v>100</v>
      </c>
      <c r="AE67" s="228"/>
      <c r="AF67" s="215" t="s">
        <v>83</v>
      </c>
      <c r="AG67" s="215">
        <v>278930</v>
      </c>
      <c r="AH67" s="215">
        <v>278044</v>
      </c>
      <c r="AI67" s="200">
        <v>100.31865460142998</v>
      </c>
      <c r="AJ67" s="236">
        <v>19</v>
      </c>
      <c r="AK67" s="135" t="s">
        <v>77</v>
      </c>
      <c r="AL67" s="135">
        <v>310143</v>
      </c>
      <c r="AM67" s="135">
        <v>319680</v>
      </c>
      <c r="AN67" s="136">
        <v>97.016704204204203</v>
      </c>
    </row>
    <row r="68" spans="1:40" x14ac:dyDescent="0.25">
      <c r="A68" s="177" t="s">
        <v>90</v>
      </c>
      <c r="B68" s="115">
        <v>65930</v>
      </c>
      <c r="C68" s="115">
        <v>26680</v>
      </c>
      <c r="D68" s="115">
        <v>3200</v>
      </c>
      <c r="E68" s="115">
        <v>0</v>
      </c>
      <c r="F68" s="115">
        <v>0</v>
      </c>
      <c r="G68" s="115">
        <v>0</v>
      </c>
      <c r="H68" s="115">
        <v>0</v>
      </c>
      <c r="I68" s="115">
        <v>0</v>
      </c>
      <c r="J68" s="115">
        <v>0</v>
      </c>
      <c r="K68" s="115">
        <v>36050</v>
      </c>
      <c r="L68" s="115">
        <v>0</v>
      </c>
      <c r="M68" s="115">
        <v>0</v>
      </c>
      <c r="N68" s="115">
        <v>0</v>
      </c>
      <c r="O68" s="115">
        <v>0</v>
      </c>
      <c r="P68" s="115">
        <v>0</v>
      </c>
      <c r="Q68" s="115">
        <v>0</v>
      </c>
      <c r="R68" s="115">
        <v>0</v>
      </c>
      <c r="S68" s="115"/>
      <c r="T68" s="115"/>
      <c r="U68" s="115"/>
      <c r="V68" s="115"/>
      <c r="W68" s="115"/>
      <c r="X68" s="115">
        <f t="shared" si="4"/>
        <v>65930</v>
      </c>
      <c r="Y68" s="115">
        <f t="shared" si="2"/>
        <v>2462</v>
      </c>
      <c r="Z68" s="115"/>
      <c r="AA68" s="132" t="s">
        <v>90</v>
      </c>
      <c r="AB68" s="6">
        <v>63468</v>
      </c>
      <c r="AC68" s="132">
        <f t="shared" si="3"/>
        <v>65930</v>
      </c>
      <c r="AD68" s="133">
        <f t="shared" si="5"/>
        <v>96.265736387077197</v>
      </c>
      <c r="AE68" s="228"/>
      <c r="AF68" s="215" t="s">
        <v>64</v>
      </c>
      <c r="AG68" s="215">
        <v>1294562</v>
      </c>
      <c r="AH68" s="215">
        <v>1284740</v>
      </c>
      <c r="AI68" s="200">
        <v>100.76451266404098</v>
      </c>
      <c r="AJ68" s="236">
        <v>20</v>
      </c>
      <c r="AK68" s="135" t="s">
        <v>60</v>
      </c>
      <c r="AL68" s="135">
        <v>46679</v>
      </c>
      <c r="AM68" s="135">
        <v>47970</v>
      </c>
      <c r="AN68" s="136">
        <v>97.308734625807801</v>
      </c>
    </row>
    <row r="69" spans="1:40" x14ac:dyDescent="0.25">
      <c r="A69" s="177" t="s">
        <v>91</v>
      </c>
      <c r="B69" s="115">
        <v>85814</v>
      </c>
      <c r="C69" s="115">
        <v>0</v>
      </c>
      <c r="D69" s="115">
        <v>0</v>
      </c>
      <c r="E69" s="115">
        <v>31900</v>
      </c>
      <c r="F69" s="115">
        <v>10806</v>
      </c>
      <c r="G69" s="115">
        <v>0</v>
      </c>
      <c r="H69" s="115">
        <v>0</v>
      </c>
      <c r="I69" s="115">
        <v>0</v>
      </c>
      <c r="J69" s="115">
        <v>0</v>
      </c>
      <c r="K69" s="115">
        <v>0</v>
      </c>
      <c r="L69" s="115">
        <v>0</v>
      </c>
      <c r="M69" s="115">
        <v>43108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/>
      <c r="T69" s="115"/>
      <c r="U69" s="115"/>
      <c r="V69" s="115"/>
      <c r="W69" s="115"/>
      <c r="X69" s="115">
        <f t="shared" ref="X69:X89" si="6">SUM(C69:W69)</f>
        <v>85814</v>
      </c>
      <c r="Y69" s="115">
        <f t="shared" si="2"/>
        <v>10952</v>
      </c>
      <c r="Z69" s="115"/>
      <c r="AA69" s="132" t="s">
        <v>91</v>
      </c>
      <c r="AB69" s="6">
        <v>74862</v>
      </c>
      <c r="AC69" s="132">
        <f t="shared" si="3"/>
        <v>85814</v>
      </c>
      <c r="AD69" s="133">
        <f t="shared" ref="AD69:AD89" si="7">AB69*100/AC69</f>
        <v>87.237513692404505</v>
      </c>
      <c r="AE69" s="228"/>
      <c r="AF69" s="215" t="s">
        <v>100</v>
      </c>
      <c r="AG69" s="215">
        <v>331400</v>
      </c>
      <c r="AH69" s="215">
        <v>328400</v>
      </c>
      <c r="AI69" s="200">
        <v>100.91352009744215</v>
      </c>
      <c r="AJ69" s="236">
        <v>21</v>
      </c>
      <c r="AK69" s="135" t="s">
        <v>106</v>
      </c>
      <c r="AL69" s="135">
        <v>20122</v>
      </c>
      <c r="AM69" s="135">
        <v>20600</v>
      </c>
      <c r="AN69" s="136">
        <v>97.679611650485441</v>
      </c>
    </row>
    <row r="70" spans="1:40" x14ac:dyDescent="0.25">
      <c r="A70" s="177" t="s">
        <v>92</v>
      </c>
      <c r="B70" s="115">
        <v>175979</v>
      </c>
      <c r="C70" s="115">
        <v>68160</v>
      </c>
      <c r="D70" s="115">
        <v>0</v>
      </c>
      <c r="E70" s="115">
        <v>0</v>
      </c>
      <c r="F70" s="115">
        <v>15717</v>
      </c>
      <c r="G70" s="115">
        <v>0</v>
      </c>
      <c r="H70" s="115">
        <v>0</v>
      </c>
      <c r="I70" s="115">
        <v>0</v>
      </c>
      <c r="J70" s="115">
        <v>0</v>
      </c>
      <c r="K70" s="115">
        <v>0</v>
      </c>
      <c r="L70" s="115">
        <v>92102</v>
      </c>
      <c r="M70" s="115">
        <v>0</v>
      </c>
      <c r="N70" s="115">
        <v>0</v>
      </c>
      <c r="O70" s="115">
        <v>0</v>
      </c>
      <c r="P70" s="115">
        <v>0</v>
      </c>
      <c r="Q70" s="115">
        <v>0</v>
      </c>
      <c r="R70" s="115">
        <v>0</v>
      </c>
      <c r="S70" s="115"/>
      <c r="T70" s="115"/>
      <c r="U70" s="115"/>
      <c r="V70" s="115"/>
      <c r="W70" s="115"/>
      <c r="X70" s="115">
        <f t="shared" si="6"/>
        <v>175979</v>
      </c>
      <c r="Y70" s="115">
        <f t="shared" ref="Y70:Y89" si="8">X70-AB70</f>
        <v>49579</v>
      </c>
      <c r="Z70" s="115"/>
      <c r="AA70" s="132" t="s">
        <v>92</v>
      </c>
      <c r="AB70" s="6">
        <v>126400</v>
      </c>
      <c r="AC70" s="132">
        <f t="shared" ref="AC70:AC89" si="9">C70+D70+E70+F70+G70+H70+I70+J70+K70+L70+M70+N70</f>
        <v>175979</v>
      </c>
      <c r="AD70" s="133">
        <f t="shared" si="7"/>
        <v>71.826752055642999</v>
      </c>
      <c r="AE70" s="228"/>
      <c r="AF70" s="215" t="s">
        <v>56</v>
      </c>
      <c r="AG70" s="215">
        <v>150657</v>
      </c>
      <c r="AH70" s="215">
        <v>147420</v>
      </c>
      <c r="AI70" s="200">
        <v>102.19576719576719</v>
      </c>
      <c r="AJ70" s="236">
        <v>22</v>
      </c>
      <c r="AK70" s="135" t="s">
        <v>58</v>
      </c>
      <c r="AL70" s="135">
        <v>68205</v>
      </c>
      <c r="AM70" s="135">
        <v>69770</v>
      </c>
      <c r="AN70" s="136">
        <v>97.756915579762079</v>
      </c>
    </row>
    <row r="71" spans="1:40" x14ac:dyDescent="0.25">
      <c r="A71" s="177" t="s">
        <v>93</v>
      </c>
      <c r="B71" s="115">
        <v>794692</v>
      </c>
      <c r="C71" s="115">
        <v>0</v>
      </c>
      <c r="D71" s="115">
        <v>343730</v>
      </c>
      <c r="E71" s="115">
        <v>0</v>
      </c>
      <c r="F71" s="115">
        <v>0</v>
      </c>
      <c r="G71" s="115">
        <v>0</v>
      </c>
      <c r="H71" s="115">
        <v>0</v>
      </c>
      <c r="I71" s="115">
        <v>0</v>
      </c>
      <c r="J71" s="115">
        <v>0</v>
      </c>
      <c r="K71" s="115">
        <v>0</v>
      </c>
      <c r="L71" s="115">
        <v>450962</v>
      </c>
      <c r="M71" s="115">
        <v>0</v>
      </c>
      <c r="N71" s="115">
        <v>0</v>
      </c>
      <c r="O71" s="115">
        <v>0</v>
      </c>
      <c r="P71" s="115">
        <v>0</v>
      </c>
      <c r="Q71" s="115">
        <v>0</v>
      </c>
      <c r="R71" s="115">
        <v>0</v>
      </c>
      <c r="S71" s="115"/>
      <c r="T71" s="115"/>
      <c r="U71" s="115"/>
      <c r="V71" s="115"/>
      <c r="W71" s="115"/>
      <c r="X71" s="115">
        <f t="shared" si="6"/>
        <v>794692</v>
      </c>
      <c r="Y71" s="115">
        <f t="shared" si="8"/>
        <v>17464</v>
      </c>
      <c r="Z71" s="115"/>
      <c r="AA71" s="132" t="s">
        <v>93</v>
      </c>
      <c r="AB71" s="6">
        <v>777228</v>
      </c>
      <c r="AC71" s="132">
        <f t="shared" si="9"/>
        <v>794692</v>
      </c>
      <c r="AD71" s="133">
        <f t="shared" si="7"/>
        <v>97.802419050399394</v>
      </c>
      <c r="AE71" s="228"/>
      <c r="AF71" s="233" t="s">
        <v>68</v>
      </c>
      <c r="AG71" s="233">
        <v>1205506</v>
      </c>
      <c r="AH71" s="233">
        <v>1101050</v>
      </c>
      <c r="AI71" s="234">
        <v>109.48694428045957</v>
      </c>
      <c r="AJ71" s="236">
        <v>23</v>
      </c>
      <c r="AK71" s="135" t="s">
        <v>44</v>
      </c>
      <c r="AL71" s="135">
        <v>1972506</v>
      </c>
      <c r="AM71" s="135">
        <v>2010760</v>
      </c>
      <c r="AN71" s="136">
        <v>98.097535260299594</v>
      </c>
    </row>
    <row r="72" spans="1:40" x14ac:dyDescent="0.25">
      <c r="A72" s="177" t="s">
        <v>94</v>
      </c>
      <c r="B72" s="115">
        <v>939275</v>
      </c>
      <c r="C72" s="115">
        <v>398620</v>
      </c>
      <c r="D72" s="115">
        <v>0</v>
      </c>
      <c r="E72" s="115">
        <v>0</v>
      </c>
      <c r="F72" s="115">
        <v>0</v>
      </c>
      <c r="G72" s="115">
        <v>162970</v>
      </c>
      <c r="H72" s="115">
        <v>0</v>
      </c>
      <c r="I72" s="115">
        <v>314593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/>
      <c r="T72" s="115"/>
      <c r="U72" s="115"/>
      <c r="V72" s="115"/>
      <c r="W72" s="115"/>
      <c r="X72" s="115">
        <f t="shared" si="6"/>
        <v>876183</v>
      </c>
      <c r="Y72" s="115">
        <f t="shared" si="8"/>
        <v>30591</v>
      </c>
      <c r="Z72" s="115"/>
      <c r="AA72" s="132" t="s">
        <v>94</v>
      </c>
      <c r="AB72" s="6">
        <v>845592</v>
      </c>
      <c r="AC72" s="132">
        <f t="shared" si="9"/>
        <v>876183</v>
      </c>
      <c r="AD72" s="133">
        <f t="shared" si="7"/>
        <v>96.508606078867089</v>
      </c>
      <c r="AE72" s="228"/>
      <c r="AF72" s="215" t="s">
        <v>72</v>
      </c>
      <c r="AG72" s="215">
        <v>1039549</v>
      </c>
      <c r="AH72" s="215">
        <v>944770</v>
      </c>
      <c r="AI72" s="200">
        <v>110.03196545190893</v>
      </c>
      <c r="AJ72" s="236">
        <v>24</v>
      </c>
      <c r="AK72" s="135" t="s">
        <v>40</v>
      </c>
      <c r="AL72" s="135">
        <v>175107</v>
      </c>
      <c r="AM72" s="135">
        <v>175600</v>
      </c>
      <c r="AN72" s="136">
        <v>99.719248291571759</v>
      </c>
    </row>
    <row r="73" spans="1:40" x14ac:dyDescent="0.25">
      <c r="A73" s="177" t="s">
        <v>95</v>
      </c>
      <c r="B73" s="115">
        <v>780598</v>
      </c>
      <c r="C73" s="115">
        <v>264120</v>
      </c>
      <c r="D73" s="115">
        <v>0</v>
      </c>
      <c r="E73" s="115">
        <v>0</v>
      </c>
      <c r="F73" s="115">
        <v>0</v>
      </c>
      <c r="G73" s="115">
        <v>159580</v>
      </c>
      <c r="H73" s="115">
        <v>0</v>
      </c>
      <c r="I73" s="115">
        <v>356910</v>
      </c>
      <c r="J73" s="115">
        <v>0</v>
      </c>
      <c r="K73" s="115">
        <v>0</v>
      </c>
      <c r="L73" s="115">
        <v>0</v>
      </c>
      <c r="M73" s="115">
        <v>0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/>
      <c r="T73" s="115"/>
      <c r="U73" s="115"/>
      <c r="V73" s="115"/>
      <c r="W73" s="115"/>
      <c r="X73" s="115">
        <f t="shared" si="6"/>
        <v>780610</v>
      </c>
      <c r="Y73" s="115">
        <f t="shared" si="8"/>
        <v>113330</v>
      </c>
      <c r="Z73" s="115"/>
      <c r="AA73" s="132" t="s">
        <v>95</v>
      </c>
      <c r="AB73" s="6">
        <v>667280</v>
      </c>
      <c r="AC73" s="132">
        <f t="shared" si="9"/>
        <v>780610</v>
      </c>
      <c r="AD73" s="133">
        <f t="shared" si="7"/>
        <v>85.481866745237696</v>
      </c>
      <c r="AE73" s="228"/>
      <c r="AF73" s="215" t="s">
        <v>46</v>
      </c>
      <c r="AG73" s="215">
        <v>154115</v>
      </c>
      <c r="AH73" s="215">
        <v>132750</v>
      </c>
      <c r="AI73" s="200">
        <v>116.09416195856873</v>
      </c>
      <c r="AJ73" s="236">
        <v>25</v>
      </c>
      <c r="AK73" s="135" t="s">
        <v>83</v>
      </c>
      <c r="AL73" s="135">
        <v>118010</v>
      </c>
      <c r="AM73" s="135">
        <v>118250</v>
      </c>
      <c r="AN73" s="136">
        <v>99.797040169133197</v>
      </c>
    </row>
    <row r="74" spans="1:40" x14ac:dyDescent="0.25">
      <c r="A74" s="177" t="s">
        <v>96</v>
      </c>
      <c r="B74" s="115">
        <v>907140</v>
      </c>
      <c r="C74" s="115">
        <v>388680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  <c r="I74" s="115">
        <v>0</v>
      </c>
      <c r="J74" s="115">
        <v>0</v>
      </c>
      <c r="K74" s="115">
        <v>0</v>
      </c>
      <c r="L74" s="115">
        <v>518460</v>
      </c>
      <c r="M74" s="115">
        <v>0</v>
      </c>
      <c r="N74" s="115">
        <v>0</v>
      </c>
      <c r="O74" s="115">
        <v>0</v>
      </c>
      <c r="P74" s="115">
        <v>0</v>
      </c>
      <c r="Q74" s="115">
        <v>0</v>
      </c>
      <c r="R74" s="115">
        <v>0</v>
      </c>
      <c r="S74" s="115"/>
      <c r="T74" s="115"/>
      <c r="U74" s="115"/>
      <c r="V74" s="115"/>
      <c r="W74" s="115"/>
      <c r="X74" s="115">
        <f t="shared" si="6"/>
        <v>907140</v>
      </c>
      <c r="Y74" s="115">
        <f t="shared" si="8"/>
        <v>31628</v>
      </c>
      <c r="Z74" s="115"/>
      <c r="AA74" s="132" t="s">
        <v>96</v>
      </c>
      <c r="AB74" s="6">
        <v>875512</v>
      </c>
      <c r="AC74" s="132">
        <f t="shared" si="9"/>
        <v>907140</v>
      </c>
      <c r="AD74" s="133">
        <f t="shared" si="7"/>
        <v>96.513437837599483</v>
      </c>
      <c r="AE74" s="228"/>
      <c r="AF74" s="226" t="s">
        <v>39</v>
      </c>
      <c r="AG74" s="226">
        <v>210061</v>
      </c>
      <c r="AH74" s="226">
        <v>180070</v>
      </c>
      <c r="AI74" s="235">
        <v>116.65518964847004</v>
      </c>
      <c r="AJ74" s="236">
        <v>26</v>
      </c>
      <c r="AK74" s="135" t="s">
        <v>34</v>
      </c>
      <c r="AL74" s="135">
        <v>163650</v>
      </c>
      <c r="AM74" s="135">
        <v>163650</v>
      </c>
      <c r="AN74" s="136">
        <v>100</v>
      </c>
    </row>
    <row r="75" spans="1:40" x14ac:dyDescent="0.25">
      <c r="A75" s="177" t="s">
        <v>97</v>
      </c>
      <c r="B75" s="115">
        <v>1091790</v>
      </c>
      <c r="C75" s="115">
        <v>0</v>
      </c>
      <c r="D75" s="115">
        <v>0</v>
      </c>
      <c r="E75" s="115">
        <v>0</v>
      </c>
      <c r="F75" s="115">
        <v>412870</v>
      </c>
      <c r="G75" s="115">
        <v>0</v>
      </c>
      <c r="H75" s="115">
        <v>0</v>
      </c>
      <c r="I75" s="115">
        <v>0</v>
      </c>
      <c r="J75" s="115">
        <v>0</v>
      </c>
      <c r="K75" s="115">
        <v>554520</v>
      </c>
      <c r="L75" s="115">
        <v>124400</v>
      </c>
      <c r="M75" s="115">
        <v>0</v>
      </c>
      <c r="N75" s="115">
        <v>0</v>
      </c>
      <c r="O75" s="115">
        <v>0</v>
      </c>
      <c r="P75" s="115"/>
      <c r="Q75" s="115"/>
      <c r="R75" s="115"/>
      <c r="S75" s="115"/>
      <c r="T75" s="115"/>
      <c r="U75" s="115"/>
      <c r="V75" s="115"/>
      <c r="W75" s="115"/>
      <c r="X75" s="115">
        <f t="shared" si="6"/>
        <v>1091790</v>
      </c>
      <c r="Y75" s="115">
        <f t="shared" si="8"/>
        <v>53943</v>
      </c>
      <c r="Z75" s="115"/>
      <c r="AA75" s="132" t="s">
        <v>97</v>
      </c>
      <c r="AB75" s="6">
        <v>1037847</v>
      </c>
      <c r="AC75" s="132">
        <f t="shared" si="9"/>
        <v>1091790</v>
      </c>
      <c r="AD75" s="133">
        <f t="shared" si="7"/>
        <v>95.05921468414256</v>
      </c>
      <c r="AE75" s="228"/>
      <c r="AF75" s="215" t="s">
        <v>69</v>
      </c>
      <c r="AG75" s="215">
        <v>1171226</v>
      </c>
      <c r="AH75" s="215">
        <v>975370</v>
      </c>
      <c r="AI75" s="200">
        <v>120.08017470293325</v>
      </c>
      <c r="AJ75" s="236">
        <v>27</v>
      </c>
      <c r="AK75" s="135" t="s">
        <v>98</v>
      </c>
      <c r="AL75" s="135">
        <v>277040</v>
      </c>
      <c r="AM75" s="135">
        <v>277040</v>
      </c>
      <c r="AN75" s="136">
        <v>100</v>
      </c>
    </row>
    <row r="76" spans="1:40" x14ac:dyDescent="0.25">
      <c r="A76" s="177" t="s">
        <v>98</v>
      </c>
      <c r="B76" s="115">
        <v>650730</v>
      </c>
      <c r="C76" s="115">
        <v>276540</v>
      </c>
      <c r="D76" s="115">
        <v>0</v>
      </c>
      <c r="E76" s="115">
        <v>500</v>
      </c>
      <c r="F76" s="115">
        <v>0</v>
      </c>
      <c r="G76" s="115">
        <v>0</v>
      </c>
      <c r="H76" s="115">
        <v>0</v>
      </c>
      <c r="I76" s="115">
        <v>0</v>
      </c>
      <c r="J76" s="115">
        <v>0</v>
      </c>
      <c r="K76" s="115">
        <v>0</v>
      </c>
      <c r="L76" s="115">
        <v>373690</v>
      </c>
      <c r="M76" s="115">
        <v>0</v>
      </c>
      <c r="N76" s="115">
        <v>0</v>
      </c>
      <c r="O76" s="115">
        <v>0</v>
      </c>
      <c r="P76" s="115">
        <v>0</v>
      </c>
      <c r="Q76" s="115">
        <v>0</v>
      </c>
      <c r="R76" s="115"/>
      <c r="S76" s="115"/>
      <c r="T76" s="115"/>
      <c r="U76" s="115"/>
      <c r="V76" s="115"/>
      <c r="W76" s="115"/>
      <c r="X76" s="115">
        <f t="shared" si="6"/>
        <v>650730</v>
      </c>
      <c r="Y76" s="115">
        <f t="shared" si="8"/>
        <v>0</v>
      </c>
      <c r="Z76" s="115"/>
      <c r="AA76" s="132" t="s">
        <v>98</v>
      </c>
      <c r="AB76" s="181">
        <v>650730</v>
      </c>
      <c r="AC76" s="132">
        <f t="shared" si="9"/>
        <v>650730</v>
      </c>
      <c r="AD76" s="133">
        <f t="shared" si="7"/>
        <v>100</v>
      </c>
      <c r="AE76" s="228"/>
      <c r="AF76" s="215" t="s">
        <v>54</v>
      </c>
      <c r="AG76" s="215">
        <v>1488913</v>
      </c>
      <c r="AH76" s="215">
        <v>1227550</v>
      </c>
      <c r="AI76" s="200">
        <v>121.29143415746813</v>
      </c>
      <c r="AJ76" s="236">
        <v>28</v>
      </c>
      <c r="AK76" s="135" t="s">
        <v>62</v>
      </c>
      <c r="AL76" s="135">
        <v>97610</v>
      </c>
      <c r="AM76" s="135">
        <v>97609</v>
      </c>
      <c r="AN76" s="136">
        <v>100.00102449569199</v>
      </c>
    </row>
    <row r="77" spans="1:40" x14ac:dyDescent="0.25">
      <c r="A77" s="177" t="s">
        <v>99</v>
      </c>
      <c r="B77" s="115">
        <v>435480</v>
      </c>
      <c r="C77" s="115">
        <v>0</v>
      </c>
      <c r="D77" s="115">
        <v>146700</v>
      </c>
      <c r="E77" s="115">
        <v>0</v>
      </c>
      <c r="F77" s="115">
        <v>0</v>
      </c>
      <c r="G77" s="115">
        <v>0</v>
      </c>
      <c r="H77" s="115">
        <v>0</v>
      </c>
      <c r="I77" s="115">
        <v>0</v>
      </c>
      <c r="J77" s="115">
        <v>0</v>
      </c>
      <c r="K77" s="115">
        <v>0</v>
      </c>
      <c r="L77" s="115">
        <v>198250</v>
      </c>
      <c r="M77" s="115">
        <v>0</v>
      </c>
      <c r="N77" s="115">
        <v>0</v>
      </c>
      <c r="O77" s="115">
        <v>0</v>
      </c>
      <c r="P77" s="115">
        <v>0</v>
      </c>
      <c r="Q77" s="115">
        <v>0</v>
      </c>
      <c r="R77" s="115"/>
      <c r="S77" s="115"/>
      <c r="T77" s="115"/>
      <c r="U77" s="115"/>
      <c r="V77" s="115"/>
      <c r="W77" s="115"/>
      <c r="X77" s="115">
        <f t="shared" si="6"/>
        <v>344950</v>
      </c>
      <c r="Y77" s="115">
        <f t="shared" si="8"/>
        <v>48934</v>
      </c>
      <c r="Z77" s="115"/>
      <c r="AA77" s="132" t="s">
        <v>99</v>
      </c>
      <c r="AB77" s="181">
        <v>296016</v>
      </c>
      <c r="AC77" s="132">
        <f t="shared" si="9"/>
        <v>344950</v>
      </c>
      <c r="AD77" s="133">
        <f t="shared" si="7"/>
        <v>85.814175967531526</v>
      </c>
      <c r="AE77" s="228"/>
      <c r="AF77" s="215" t="s">
        <v>79</v>
      </c>
      <c r="AG77" s="215">
        <v>559820</v>
      </c>
      <c r="AH77" s="215">
        <v>435110</v>
      </c>
      <c r="AI77" s="200">
        <v>128.6617177265519</v>
      </c>
      <c r="AJ77" s="236">
        <v>29</v>
      </c>
      <c r="AK77" s="135" t="s">
        <v>78</v>
      </c>
      <c r="AL77" s="135">
        <v>196415</v>
      </c>
      <c r="AM77" s="135">
        <v>196130</v>
      </c>
      <c r="AN77" s="136">
        <v>100.14531178300108</v>
      </c>
    </row>
    <row r="78" spans="1:40" s="71" customFormat="1" x14ac:dyDescent="0.25">
      <c r="A78" s="182" t="s">
        <v>100</v>
      </c>
      <c r="B78" s="115">
        <v>489900</v>
      </c>
      <c r="C78" s="115"/>
      <c r="D78" s="115">
        <v>139670</v>
      </c>
      <c r="E78" s="115">
        <v>0</v>
      </c>
      <c r="F78" s="115">
        <v>0</v>
      </c>
      <c r="G78" s="115">
        <v>0</v>
      </c>
      <c r="H78" s="115"/>
      <c r="I78" s="115"/>
      <c r="J78" s="115">
        <v>188730</v>
      </c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>
        <f t="shared" si="6"/>
        <v>328400</v>
      </c>
      <c r="Y78" s="115">
        <f t="shared" si="8"/>
        <v>-3000</v>
      </c>
      <c r="Z78" s="115"/>
      <c r="AA78" s="132" t="s">
        <v>100</v>
      </c>
      <c r="AB78" s="181">
        <v>331400</v>
      </c>
      <c r="AC78" s="132">
        <f t="shared" si="9"/>
        <v>328400</v>
      </c>
      <c r="AD78" s="133">
        <f t="shared" si="7"/>
        <v>100.91352009744215</v>
      </c>
      <c r="AE78" s="99"/>
      <c r="AF78" s="215" t="s">
        <v>50</v>
      </c>
      <c r="AG78" s="215">
        <v>494491</v>
      </c>
      <c r="AH78" s="215">
        <v>373150</v>
      </c>
      <c r="AI78" s="200">
        <v>132.51802224306579</v>
      </c>
      <c r="AJ78" s="236">
        <v>30</v>
      </c>
      <c r="AK78" s="135" t="s">
        <v>69</v>
      </c>
      <c r="AL78" s="135">
        <v>586486</v>
      </c>
      <c r="AM78" s="135">
        <v>584770</v>
      </c>
      <c r="AN78" s="136">
        <v>100.29344870632899</v>
      </c>
    </row>
    <row r="79" spans="1:40" x14ac:dyDescent="0.25">
      <c r="A79" s="177" t="s">
        <v>101</v>
      </c>
      <c r="B79" s="115">
        <v>316020</v>
      </c>
      <c r="C79" s="115">
        <v>0</v>
      </c>
      <c r="D79" s="115">
        <v>0</v>
      </c>
      <c r="E79" s="115">
        <v>155460</v>
      </c>
      <c r="F79" s="115">
        <v>0</v>
      </c>
      <c r="G79" s="115">
        <v>0</v>
      </c>
      <c r="H79" s="115">
        <v>0</v>
      </c>
      <c r="I79" s="115">
        <v>0</v>
      </c>
      <c r="J79" s="115">
        <v>160570</v>
      </c>
      <c r="K79" s="115">
        <v>0</v>
      </c>
      <c r="L79" s="115">
        <v>0</v>
      </c>
      <c r="M79" s="115">
        <v>0</v>
      </c>
      <c r="N79" s="115">
        <v>0</v>
      </c>
      <c r="O79" s="115">
        <v>0</v>
      </c>
      <c r="P79" s="115">
        <v>0</v>
      </c>
      <c r="Q79" s="115">
        <v>0</v>
      </c>
      <c r="R79" s="115">
        <v>0</v>
      </c>
      <c r="S79" s="115"/>
      <c r="T79" s="115"/>
      <c r="U79" s="115"/>
      <c r="V79" s="115"/>
      <c r="W79" s="115"/>
      <c r="X79" s="115">
        <f t="shared" si="6"/>
        <v>316030</v>
      </c>
      <c r="Y79" s="115">
        <f t="shared" si="8"/>
        <v>46824</v>
      </c>
      <c r="Z79" s="115"/>
      <c r="AA79" s="132" t="s">
        <v>101</v>
      </c>
      <c r="AB79" s="181">
        <v>269206</v>
      </c>
      <c r="AC79" s="132">
        <f t="shared" si="9"/>
        <v>316030</v>
      </c>
      <c r="AD79" s="133">
        <f t="shared" si="7"/>
        <v>85.18368509318735</v>
      </c>
      <c r="AE79" s="228"/>
      <c r="AF79" s="215" t="s">
        <v>84</v>
      </c>
      <c r="AG79" s="215">
        <v>829258</v>
      </c>
      <c r="AH79" s="215">
        <v>619500</v>
      </c>
      <c r="AI79" s="200">
        <v>133.85924132364809</v>
      </c>
      <c r="AJ79" s="236">
        <v>31</v>
      </c>
      <c r="AK79" s="135" t="s">
        <v>57</v>
      </c>
      <c r="AL79" s="135">
        <v>374893</v>
      </c>
      <c r="AM79" s="135">
        <v>372830</v>
      </c>
      <c r="AN79" s="136">
        <v>100.5533353002709</v>
      </c>
    </row>
    <row r="80" spans="1:40" x14ac:dyDescent="0.25">
      <c r="A80" s="177" t="s">
        <v>102</v>
      </c>
      <c r="B80" s="115">
        <v>650167</v>
      </c>
      <c r="C80" s="115">
        <v>0</v>
      </c>
      <c r="D80" s="115">
        <v>0</v>
      </c>
      <c r="E80" s="115">
        <v>42680</v>
      </c>
      <c r="F80" s="115">
        <v>258370</v>
      </c>
      <c r="G80" s="115">
        <v>0</v>
      </c>
      <c r="H80" s="115">
        <v>0</v>
      </c>
      <c r="I80" s="115">
        <v>0</v>
      </c>
      <c r="J80" s="115">
        <v>0</v>
      </c>
      <c r="K80" s="115">
        <v>349130</v>
      </c>
      <c r="L80" s="115">
        <v>0</v>
      </c>
      <c r="M80" s="115">
        <v>0</v>
      </c>
      <c r="N80" s="115">
        <v>0</v>
      </c>
      <c r="O80" s="115">
        <v>0</v>
      </c>
      <c r="P80" s="115">
        <v>0</v>
      </c>
      <c r="Q80" s="115"/>
      <c r="R80" s="115"/>
      <c r="S80" s="115"/>
      <c r="T80" s="115"/>
      <c r="U80" s="115"/>
      <c r="V80" s="115"/>
      <c r="W80" s="115"/>
      <c r="X80" s="115">
        <f t="shared" si="6"/>
        <v>650180</v>
      </c>
      <c r="Y80" s="115">
        <f t="shared" si="8"/>
        <v>72244</v>
      </c>
      <c r="Z80" s="115"/>
      <c r="AA80" s="132" t="s">
        <v>102</v>
      </c>
      <c r="AB80" s="181">
        <v>577936</v>
      </c>
      <c r="AC80" s="132">
        <f t="shared" si="9"/>
        <v>650180</v>
      </c>
      <c r="AD80" s="133">
        <f t="shared" si="7"/>
        <v>88.888615460334066</v>
      </c>
      <c r="AE80" s="228"/>
      <c r="AF80" s="215" t="s">
        <v>44</v>
      </c>
      <c r="AG80" s="215">
        <v>3252851</v>
      </c>
      <c r="AH80" s="215">
        <v>2401360</v>
      </c>
      <c r="AI80" s="200">
        <v>135.45869840423759</v>
      </c>
      <c r="AJ80" s="236">
        <v>32</v>
      </c>
      <c r="AK80" s="135" t="s">
        <v>100</v>
      </c>
      <c r="AL80" s="135">
        <v>140781</v>
      </c>
      <c r="AM80" s="135">
        <v>139670</v>
      </c>
      <c r="AN80" s="136">
        <v>100.79544640939358</v>
      </c>
    </row>
    <row r="81" spans="1:40" x14ac:dyDescent="0.25">
      <c r="A81" s="177" t="s">
        <v>103</v>
      </c>
      <c r="B81" s="115">
        <v>452877</v>
      </c>
      <c r="C81" s="115">
        <v>0</v>
      </c>
      <c r="D81" s="115">
        <v>39360</v>
      </c>
      <c r="E81" s="115">
        <v>175870</v>
      </c>
      <c r="F81" s="115">
        <v>0</v>
      </c>
      <c r="G81" s="115">
        <v>0</v>
      </c>
      <c r="H81" s="115">
        <v>0</v>
      </c>
      <c r="I81" s="115">
        <v>0</v>
      </c>
      <c r="J81" s="115">
        <v>0</v>
      </c>
      <c r="K81" s="115">
        <v>237660</v>
      </c>
      <c r="L81" s="115">
        <v>0</v>
      </c>
      <c r="M81" s="115">
        <v>0</v>
      </c>
      <c r="N81" s="115">
        <v>0</v>
      </c>
      <c r="O81" s="115">
        <v>0</v>
      </c>
      <c r="P81" s="115">
        <v>0</v>
      </c>
      <c r="Q81" s="115">
        <v>0</v>
      </c>
      <c r="R81" s="115">
        <v>0</v>
      </c>
      <c r="S81" s="115"/>
      <c r="T81" s="115"/>
      <c r="U81" s="115"/>
      <c r="V81" s="115"/>
      <c r="W81" s="115"/>
      <c r="X81" s="115">
        <f t="shared" si="6"/>
        <v>452890</v>
      </c>
      <c r="Y81" s="115">
        <f t="shared" si="8"/>
        <v>48637</v>
      </c>
      <c r="Z81" s="115"/>
      <c r="AA81" s="132" t="s">
        <v>103</v>
      </c>
      <c r="AB81" s="181">
        <v>404253</v>
      </c>
      <c r="AC81" s="132">
        <f t="shared" si="9"/>
        <v>452890</v>
      </c>
      <c r="AD81" s="133">
        <f t="shared" si="7"/>
        <v>89.260747642915504</v>
      </c>
      <c r="AE81" s="228"/>
      <c r="AF81" s="215" t="s">
        <v>45</v>
      </c>
      <c r="AG81" s="215">
        <v>126911</v>
      </c>
      <c r="AH81" s="215">
        <v>91480</v>
      </c>
      <c r="AI81" s="200">
        <v>138.73087013554874</v>
      </c>
      <c r="AJ81" s="236">
        <v>33</v>
      </c>
      <c r="AK81" s="135" t="s">
        <v>72</v>
      </c>
      <c r="AL81" s="135">
        <v>575851</v>
      </c>
      <c r="AM81" s="135">
        <v>566770</v>
      </c>
      <c r="AN81" s="136">
        <v>101.60223723909169</v>
      </c>
    </row>
    <row r="82" spans="1:40" x14ac:dyDescent="0.25">
      <c r="A82" s="177" t="s">
        <v>104</v>
      </c>
      <c r="B82" s="115">
        <v>347350</v>
      </c>
      <c r="C82" s="115">
        <v>0</v>
      </c>
      <c r="D82" s="115">
        <v>0</v>
      </c>
      <c r="E82" s="115">
        <v>113690</v>
      </c>
      <c r="F82" s="115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150670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  <c r="R82" s="115">
        <v>0</v>
      </c>
      <c r="S82" s="115"/>
      <c r="T82" s="115"/>
      <c r="U82" s="115"/>
      <c r="V82" s="115"/>
      <c r="W82" s="115"/>
      <c r="X82" s="115">
        <f t="shared" si="6"/>
        <v>264360</v>
      </c>
      <c r="Y82" s="115">
        <f t="shared" si="8"/>
        <v>6292</v>
      </c>
      <c r="Z82" s="115"/>
      <c r="AA82" s="132" t="s">
        <v>104</v>
      </c>
      <c r="AB82" s="181">
        <v>258068</v>
      </c>
      <c r="AC82" s="132">
        <f t="shared" si="9"/>
        <v>264360</v>
      </c>
      <c r="AD82" s="133">
        <f t="shared" si="7"/>
        <v>97.61991224088365</v>
      </c>
      <c r="AE82" s="228"/>
      <c r="AF82" s="215" t="s">
        <v>36</v>
      </c>
      <c r="AG82" s="215">
        <v>2263915</v>
      </c>
      <c r="AH82" s="215">
        <v>1614120</v>
      </c>
      <c r="AI82" s="200">
        <v>140.25692017941665</v>
      </c>
      <c r="AJ82" s="236">
        <v>34</v>
      </c>
      <c r="AK82" s="135" t="s">
        <v>59</v>
      </c>
      <c r="AL82" s="135">
        <v>97477</v>
      </c>
      <c r="AM82" s="135">
        <v>95610</v>
      </c>
      <c r="AN82" s="136">
        <v>101.9527246103964</v>
      </c>
    </row>
    <row r="83" spans="1:40" x14ac:dyDescent="0.25">
      <c r="A83" s="177" t="s">
        <v>105</v>
      </c>
      <c r="B83" s="115">
        <v>147370</v>
      </c>
      <c r="C83" s="115">
        <v>0</v>
      </c>
      <c r="D83" s="115">
        <v>63202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15">
        <v>0</v>
      </c>
      <c r="M83" s="115">
        <v>55541</v>
      </c>
      <c r="N83" s="115">
        <v>0</v>
      </c>
      <c r="O83" s="115">
        <v>0</v>
      </c>
      <c r="P83" s="115">
        <v>0</v>
      </c>
      <c r="Q83" s="115">
        <v>0</v>
      </c>
      <c r="R83" s="115"/>
      <c r="S83" s="115"/>
      <c r="T83" s="115"/>
      <c r="U83" s="115"/>
      <c r="V83" s="115"/>
      <c r="W83" s="115"/>
      <c r="X83" s="115">
        <f t="shared" si="6"/>
        <v>118743</v>
      </c>
      <c r="Y83" s="115">
        <f t="shared" si="8"/>
        <v>20442</v>
      </c>
      <c r="Z83" s="115"/>
      <c r="AA83" s="132" t="s">
        <v>105</v>
      </c>
      <c r="AB83" s="181">
        <v>98301</v>
      </c>
      <c r="AC83" s="132">
        <f t="shared" si="9"/>
        <v>118743</v>
      </c>
      <c r="AD83" s="133">
        <f t="shared" si="7"/>
        <v>82.78466941209166</v>
      </c>
      <c r="AE83" s="228"/>
      <c r="AF83" s="215" t="s">
        <v>81</v>
      </c>
      <c r="AG83" s="215">
        <v>648652</v>
      </c>
      <c r="AH83" s="215">
        <v>453185</v>
      </c>
      <c r="AI83" s="200">
        <v>143.13183357789865</v>
      </c>
      <c r="AJ83" s="236">
        <v>35</v>
      </c>
      <c r="AK83" s="135" t="s">
        <v>54</v>
      </c>
      <c r="AL83" s="135">
        <v>892508</v>
      </c>
      <c r="AM83" s="135">
        <v>849550</v>
      </c>
      <c r="AN83" s="136">
        <v>105.05655935495263</v>
      </c>
    </row>
    <row r="84" spans="1:40" x14ac:dyDescent="0.25">
      <c r="A84" s="177" t="s">
        <v>106</v>
      </c>
      <c r="B84" s="115">
        <v>48630</v>
      </c>
      <c r="C84" s="115">
        <v>0</v>
      </c>
      <c r="D84" s="115">
        <v>20600</v>
      </c>
      <c r="E84" s="115">
        <v>0</v>
      </c>
      <c r="F84" s="115">
        <v>0</v>
      </c>
      <c r="G84" s="115">
        <v>0</v>
      </c>
      <c r="H84" s="115">
        <v>0</v>
      </c>
      <c r="I84" s="115">
        <v>0</v>
      </c>
      <c r="J84" s="115">
        <v>0</v>
      </c>
      <c r="K84" s="115">
        <v>0</v>
      </c>
      <c r="L84" s="115">
        <v>27830</v>
      </c>
      <c r="M84" s="115">
        <v>0</v>
      </c>
      <c r="N84" s="115">
        <v>0</v>
      </c>
      <c r="O84" s="115">
        <v>0</v>
      </c>
      <c r="P84" s="115">
        <v>0</v>
      </c>
      <c r="Q84" s="115">
        <v>0</v>
      </c>
      <c r="R84" s="115">
        <v>0</v>
      </c>
      <c r="S84" s="115"/>
      <c r="T84" s="115"/>
      <c r="U84" s="115"/>
      <c r="V84" s="115"/>
      <c r="W84" s="115"/>
      <c r="X84" s="115">
        <f t="shared" si="6"/>
        <v>48430</v>
      </c>
      <c r="Y84" s="115">
        <f t="shared" si="8"/>
        <v>3246</v>
      </c>
      <c r="Z84" s="115"/>
      <c r="AA84" s="132" t="s">
        <v>106</v>
      </c>
      <c r="AB84" s="181">
        <v>45184</v>
      </c>
      <c r="AC84" s="132">
        <f t="shared" si="9"/>
        <v>48430</v>
      </c>
      <c r="AD84" s="133">
        <f t="shared" si="7"/>
        <v>93.297542845343798</v>
      </c>
      <c r="AE84" s="228"/>
      <c r="AF84" s="215" t="s">
        <v>43</v>
      </c>
      <c r="AG84" s="215">
        <v>307644</v>
      </c>
      <c r="AH84" s="215">
        <v>212903</v>
      </c>
      <c r="AI84" s="200">
        <v>144.49960780261435</v>
      </c>
      <c r="AJ84" s="236">
        <v>36</v>
      </c>
      <c r="AK84" s="135" t="s">
        <v>107</v>
      </c>
      <c r="AL84" s="135">
        <v>64117</v>
      </c>
      <c r="AM84" s="135">
        <v>60030</v>
      </c>
      <c r="AN84" s="136">
        <v>106.80826253539897</v>
      </c>
    </row>
    <row r="85" spans="1:40" x14ac:dyDescent="0.25">
      <c r="A85" s="177" t="s">
        <v>107</v>
      </c>
      <c r="B85" s="115">
        <v>190000</v>
      </c>
      <c r="C85" s="115">
        <v>0</v>
      </c>
      <c r="D85" s="115">
        <v>0</v>
      </c>
      <c r="E85" s="115">
        <v>60030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5">
        <v>0</v>
      </c>
      <c r="L85" s="115">
        <v>81110</v>
      </c>
      <c r="M85" s="115">
        <v>0</v>
      </c>
      <c r="N85" s="115">
        <v>0</v>
      </c>
      <c r="O85" s="115">
        <v>0</v>
      </c>
      <c r="P85" s="115">
        <v>0</v>
      </c>
      <c r="Q85" s="115"/>
      <c r="R85" s="115"/>
      <c r="S85" s="115"/>
      <c r="T85" s="115"/>
      <c r="U85" s="115"/>
      <c r="V85" s="115"/>
      <c r="W85" s="115"/>
      <c r="X85" s="115">
        <f t="shared" si="6"/>
        <v>141140</v>
      </c>
      <c r="Y85" s="115">
        <f t="shared" si="8"/>
        <v>0</v>
      </c>
      <c r="Z85" s="115"/>
      <c r="AA85" s="132" t="s">
        <v>107</v>
      </c>
      <c r="AB85" s="181">
        <v>141140</v>
      </c>
      <c r="AC85" s="132">
        <f t="shared" si="9"/>
        <v>141140</v>
      </c>
      <c r="AD85" s="133">
        <f t="shared" si="7"/>
        <v>100</v>
      </c>
      <c r="AE85" s="228"/>
      <c r="AF85" s="215" t="s">
        <v>86</v>
      </c>
      <c r="AG85" s="215">
        <v>789044</v>
      </c>
      <c r="AH85" s="215">
        <v>543710</v>
      </c>
      <c r="AI85" s="200">
        <v>145.12221588714573</v>
      </c>
      <c r="AJ85" s="236">
        <v>37</v>
      </c>
      <c r="AK85" s="135" t="s">
        <v>104</v>
      </c>
      <c r="AL85" s="135">
        <v>128292</v>
      </c>
      <c r="AM85" s="135">
        <v>113690</v>
      </c>
      <c r="AN85" s="136">
        <v>112.84369777465037</v>
      </c>
    </row>
    <row r="86" spans="1:40" x14ac:dyDescent="0.25">
      <c r="A86" s="177" t="s">
        <v>108</v>
      </c>
      <c r="B86" s="115">
        <v>72200</v>
      </c>
      <c r="C86" s="115">
        <v>0</v>
      </c>
      <c r="D86" s="115">
        <v>0</v>
      </c>
      <c r="E86" s="115">
        <v>22200</v>
      </c>
      <c r="F86" s="115">
        <v>0</v>
      </c>
      <c r="G86" s="115">
        <v>0</v>
      </c>
      <c r="H86" s="115">
        <v>0</v>
      </c>
      <c r="I86" s="115">
        <v>0</v>
      </c>
      <c r="J86" s="115">
        <v>30000</v>
      </c>
      <c r="K86" s="115">
        <v>0</v>
      </c>
      <c r="L86" s="115">
        <v>0</v>
      </c>
      <c r="M86" s="115">
        <v>0</v>
      </c>
      <c r="N86" s="115">
        <v>0</v>
      </c>
      <c r="O86" s="115">
        <v>0</v>
      </c>
      <c r="P86" s="115">
        <v>0</v>
      </c>
      <c r="Q86" s="115">
        <v>0</v>
      </c>
      <c r="R86" s="115">
        <v>0</v>
      </c>
      <c r="S86" s="115"/>
      <c r="T86" s="115"/>
      <c r="U86" s="115"/>
      <c r="V86" s="115"/>
      <c r="W86" s="115"/>
      <c r="X86" s="115">
        <f t="shared" si="6"/>
        <v>52200</v>
      </c>
      <c r="Y86" s="115">
        <f t="shared" si="8"/>
        <v>10095</v>
      </c>
      <c r="Z86" s="115"/>
      <c r="AA86" s="132" t="s">
        <v>108</v>
      </c>
      <c r="AB86" s="181">
        <v>42105</v>
      </c>
      <c r="AC86" s="132">
        <f t="shared" si="9"/>
        <v>52200</v>
      </c>
      <c r="AD86" s="133">
        <f t="shared" si="7"/>
        <v>80.660919540229884</v>
      </c>
      <c r="AE86" s="228"/>
      <c r="AF86" s="215" t="s">
        <v>57</v>
      </c>
      <c r="AG86" s="215">
        <v>582454</v>
      </c>
      <c r="AH86" s="215">
        <v>372830</v>
      </c>
      <c r="AI86" s="200">
        <v>156.22508918273743</v>
      </c>
      <c r="AJ86" s="236">
        <v>38</v>
      </c>
      <c r="AK86" s="135" t="s">
        <v>56</v>
      </c>
      <c r="AL86" s="135">
        <v>67245</v>
      </c>
      <c r="AM86" s="135">
        <v>58730</v>
      </c>
      <c r="AN86" s="136">
        <v>114.49855269879107</v>
      </c>
    </row>
    <row r="87" spans="1:40" x14ac:dyDescent="0.25">
      <c r="A87" s="177" t="s">
        <v>109</v>
      </c>
      <c r="B87" s="115">
        <v>828574</v>
      </c>
      <c r="C87" s="115">
        <v>0</v>
      </c>
      <c r="D87" s="115">
        <v>0</v>
      </c>
      <c r="E87" s="115">
        <v>286005</v>
      </c>
      <c r="F87" s="115">
        <v>0</v>
      </c>
      <c r="G87" s="115">
        <v>0</v>
      </c>
      <c r="H87" s="115">
        <v>0</v>
      </c>
      <c r="I87" s="115">
        <v>0</v>
      </c>
      <c r="J87" s="115">
        <v>0</v>
      </c>
      <c r="K87" s="115">
        <v>0</v>
      </c>
      <c r="L87" s="115">
        <v>386020</v>
      </c>
      <c r="M87" s="115">
        <v>0</v>
      </c>
      <c r="N87" s="115">
        <v>0</v>
      </c>
      <c r="O87" s="115">
        <v>0</v>
      </c>
      <c r="P87" s="115">
        <v>0</v>
      </c>
      <c r="Q87" s="115">
        <v>0</v>
      </c>
      <c r="R87" s="115">
        <v>0</v>
      </c>
      <c r="S87" s="115"/>
      <c r="T87" s="115"/>
      <c r="U87" s="115"/>
      <c r="V87" s="115"/>
      <c r="W87" s="115"/>
      <c r="X87" s="115">
        <f t="shared" si="6"/>
        <v>672025</v>
      </c>
      <c r="Y87" s="115">
        <f t="shared" si="8"/>
        <v>246296</v>
      </c>
      <c r="Z87" s="115"/>
      <c r="AA87" s="132" t="s">
        <v>109</v>
      </c>
      <c r="AB87" s="181">
        <v>425729</v>
      </c>
      <c r="AC87" s="132">
        <f t="shared" si="9"/>
        <v>672025</v>
      </c>
      <c r="AD87" s="133">
        <f t="shared" si="7"/>
        <v>63.350172984635989</v>
      </c>
      <c r="AE87" s="228"/>
      <c r="AF87" s="215" t="s">
        <v>37</v>
      </c>
      <c r="AG87" s="215">
        <v>191721</v>
      </c>
      <c r="AH87" s="215">
        <v>117500</v>
      </c>
      <c r="AI87" s="200">
        <v>163.1668085106383</v>
      </c>
      <c r="AJ87" s="236">
        <v>39</v>
      </c>
      <c r="AK87" s="135" t="s">
        <v>76</v>
      </c>
      <c r="AL87" s="135">
        <v>476925</v>
      </c>
      <c r="AM87" s="135">
        <v>390840</v>
      </c>
      <c r="AN87" s="136">
        <v>122.02563708934602</v>
      </c>
    </row>
    <row r="88" spans="1:40" x14ac:dyDescent="0.25">
      <c r="A88" s="177" t="s">
        <v>110</v>
      </c>
      <c r="B88" s="115">
        <v>22360</v>
      </c>
      <c r="C88" s="115">
        <v>0</v>
      </c>
      <c r="D88" s="115">
        <v>7010</v>
      </c>
      <c r="E88" s="115">
        <v>0</v>
      </c>
      <c r="F88" s="115">
        <v>0</v>
      </c>
      <c r="G88" s="115">
        <v>0</v>
      </c>
      <c r="H88" s="115">
        <v>0</v>
      </c>
      <c r="I88" s="115">
        <v>0</v>
      </c>
      <c r="J88" s="115">
        <v>0</v>
      </c>
      <c r="K88" s="115">
        <v>0</v>
      </c>
      <c r="L88" s="115">
        <v>9480</v>
      </c>
      <c r="M88" s="115">
        <v>0</v>
      </c>
      <c r="N88" s="115">
        <v>0</v>
      </c>
      <c r="O88" s="115">
        <v>0</v>
      </c>
      <c r="P88" s="115">
        <v>0</v>
      </c>
      <c r="Q88" s="115">
        <v>0</v>
      </c>
      <c r="R88" s="115">
        <v>0</v>
      </c>
      <c r="S88" s="115"/>
      <c r="T88" s="115"/>
      <c r="U88" s="115"/>
      <c r="V88" s="115"/>
      <c r="W88" s="115"/>
      <c r="X88" s="115">
        <f t="shared" si="6"/>
        <v>16490</v>
      </c>
      <c r="Y88" s="115">
        <f t="shared" si="8"/>
        <v>0</v>
      </c>
      <c r="Z88" s="115"/>
      <c r="AA88" s="132" t="s">
        <v>110</v>
      </c>
      <c r="AB88" s="181">
        <v>16490</v>
      </c>
      <c r="AC88" s="132">
        <f t="shared" si="9"/>
        <v>16490</v>
      </c>
      <c r="AD88" s="133">
        <f t="shared" si="7"/>
        <v>100</v>
      </c>
      <c r="AE88" s="228"/>
      <c r="AF88" s="215" t="s">
        <v>34</v>
      </c>
      <c r="AG88" s="215">
        <v>284575</v>
      </c>
      <c r="AH88" s="215">
        <v>163650</v>
      </c>
      <c r="AI88" s="200">
        <v>173.89245340666056</v>
      </c>
      <c r="AJ88" s="236">
        <v>40</v>
      </c>
      <c r="AK88" s="135" t="s">
        <v>89</v>
      </c>
      <c r="AL88" s="135">
        <v>182510</v>
      </c>
      <c r="AM88" s="135">
        <v>148468</v>
      </c>
      <c r="AN88" s="136">
        <v>122.9288466201471</v>
      </c>
    </row>
    <row r="89" spans="1:40" s="97" customFormat="1" x14ac:dyDescent="0.25">
      <c r="A89" s="183" t="s">
        <v>136</v>
      </c>
      <c r="B89" s="184">
        <v>187041</v>
      </c>
      <c r="C89" s="116">
        <v>0</v>
      </c>
      <c r="D89" s="116">
        <v>900</v>
      </c>
      <c r="E89" s="116">
        <v>79170</v>
      </c>
      <c r="F89" s="116"/>
      <c r="G89" s="116"/>
      <c r="H89" s="116"/>
      <c r="I89" s="116"/>
      <c r="J89" s="116"/>
      <c r="K89" s="116"/>
      <c r="L89" s="116">
        <v>106980</v>
      </c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5">
        <f t="shared" si="6"/>
        <v>187050</v>
      </c>
      <c r="Y89" s="115">
        <f t="shared" si="8"/>
        <v>42501</v>
      </c>
      <c r="Z89" s="116"/>
      <c r="AA89" s="132" t="s">
        <v>136</v>
      </c>
      <c r="AB89" s="197">
        <v>144549</v>
      </c>
      <c r="AC89" s="132">
        <f t="shared" si="9"/>
        <v>187050</v>
      </c>
      <c r="AD89" s="133">
        <f t="shared" si="7"/>
        <v>77.278267842822771</v>
      </c>
      <c r="AE89" s="231"/>
      <c r="AF89" s="215" t="s">
        <v>40</v>
      </c>
      <c r="AG89" s="215">
        <v>342801</v>
      </c>
      <c r="AH89" s="215">
        <v>175600</v>
      </c>
      <c r="AI89" s="200">
        <v>195.21697038724375</v>
      </c>
      <c r="AJ89" s="236">
        <v>41</v>
      </c>
      <c r="AK89" s="135" t="s">
        <v>71</v>
      </c>
      <c r="AL89" s="135">
        <v>156884</v>
      </c>
      <c r="AM89" s="135">
        <v>123420</v>
      </c>
      <c r="AN89" s="136">
        <v>127.11391994814454</v>
      </c>
    </row>
    <row r="90" spans="1:40" x14ac:dyDescent="0.25">
      <c r="A90" s="185" t="s">
        <v>111</v>
      </c>
      <c r="B90" s="185">
        <f>SUM(B5:B89)</f>
        <v>54576261</v>
      </c>
      <c r="C90" s="185">
        <f t="shared" ref="C90:K90" si="10">SUM(C5:C89)</f>
        <v>4289440</v>
      </c>
      <c r="D90" s="185">
        <f t="shared" si="10"/>
        <v>5908012</v>
      </c>
      <c r="E90" s="185">
        <f t="shared" si="10"/>
        <v>6719641</v>
      </c>
      <c r="F90" s="185">
        <f t="shared" si="10"/>
        <v>4360748</v>
      </c>
      <c r="G90" s="185">
        <f t="shared" si="10"/>
        <v>1519730</v>
      </c>
      <c r="H90" s="185">
        <f t="shared" si="10"/>
        <v>219600</v>
      </c>
      <c r="I90" s="185">
        <f t="shared" si="10"/>
        <v>1142402</v>
      </c>
      <c r="J90" s="185">
        <f t="shared" si="10"/>
        <v>1710380</v>
      </c>
      <c r="K90" s="185">
        <f t="shared" si="10"/>
        <v>2955334</v>
      </c>
      <c r="L90" s="185">
        <f ca="1">SUM(INDIRECT(ADDRESS(ROW()-85,COLUMN())):INDIRECT(ADDRESS(ROW()-1,COLUMN())))</f>
        <v>5333491</v>
      </c>
      <c r="M90" s="185">
        <f ca="1">SUM(INDIRECT(ADDRESS(ROW()-85,COLUMN())):INDIRECT(ADDRESS(ROW()-1,COLUMN())))</f>
        <v>2404559</v>
      </c>
      <c r="N90" s="185">
        <f ca="1">SUM(INDIRECT(ADDRESS(ROW()-85,COLUMN())):INDIRECT(ADDRESS(ROW()-1,COLUMN())))</f>
        <v>3775974</v>
      </c>
      <c r="O90" s="185">
        <f ca="1">SUM(INDIRECT(ADDRESS(ROW()-85,COLUMN())):INDIRECT(ADDRESS(ROW()-1,COLUMN())))</f>
        <v>3336873</v>
      </c>
      <c r="P90" s="185">
        <f ca="1">SUM(INDIRECT(ADDRESS(ROW()-85,COLUMN())):INDIRECT(ADDRESS(ROW()-1,COLUMN())))</f>
        <v>4680320</v>
      </c>
      <c r="Q90" s="185">
        <f ca="1">SUM(INDIRECT(ADDRESS(ROW()-85,COLUMN())):INDIRECT(ADDRESS(ROW()-1,COLUMN())))</f>
        <v>2245040</v>
      </c>
      <c r="R90" s="185">
        <f ca="1">SUM(INDIRECT(ADDRESS(ROW()-85,COLUMN())):INDIRECT(ADDRESS(ROW()-1,COLUMN())))</f>
        <v>0</v>
      </c>
      <c r="S90" s="185">
        <f ca="1">SUM(INDIRECT(ADDRESS(ROW()-85,COLUMN())):INDIRECT(ADDRESS(ROW()-1,COLUMN())))</f>
        <v>0</v>
      </c>
      <c r="T90" s="185">
        <f ca="1">SUM(INDIRECT(ADDRESS(ROW()-85,COLUMN())):INDIRECT(ADDRESS(ROW()-1,COLUMN())))</f>
        <v>0</v>
      </c>
      <c r="U90" s="185">
        <f ca="1">SUM(INDIRECT(ADDRESS(ROW()-85,COLUMN())):INDIRECT(ADDRESS(ROW()-1,COLUMN())))</f>
        <v>0</v>
      </c>
      <c r="V90" s="185">
        <f ca="1">SUM(INDIRECT(ADDRESS(ROW()-85,COLUMN())):INDIRECT(ADDRESS(ROW()-1,COLUMN())))</f>
        <v>0</v>
      </c>
      <c r="W90" s="185">
        <f ca="1">SUM(INDIRECT(ADDRESS(ROW()-85,COLUMN())):INDIRECT(ADDRESS(ROW()-1,COLUMN())))</f>
        <v>0</v>
      </c>
      <c r="X90" s="185">
        <f>SUM(X5:X89)</f>
        <v>50601544</v>
      </c>
      <c r="Y90" s="174"/>
      <c r="Z90" s="174"/>
      <c r="AA90" s="186"/>
      <c r="AB90" s="68"/>
      <c r="AC90" s="68"/>
      <c r="AD90" s="68"/>
      <c r="AF90" s="68"/>
      <c r="AG90" s="68"/>
      <c r="AH90" s="68"/>
      <c r="AI90" s="68"/>
    </row>
    <row r="91" spans="1:40" x14ac:dyDescent="0.25">
      <c r="W91" s="109"/>
      <c r="X91" s="188">
        <f>X90/X92</f>
        <v>0.98600421416254402</v>
      </c>
      <c r="Y91" s="188"/>
      <c r="Z91" s="188"/>
      <c r="AA91" s="91"/>
    </row>
    <row r="92" spans="1:40" x14ac:dyDescent="0.25">
      <c r="N92">
        <v>0</v>
      </c>
      <c r="O92">
        <v>0</v>
      </c>
      <c r="X92" s="187">
        <f>2648292+20700000+27971513</f>
        <v>51319805</v>
      </c>
      <c r="Y92" s="187"/>
      <c r="Z92" s="187"/>
    </row>
    <row r="94" spans="1:40" x14ac:dyDescent="0.25">
      <c r="U94">
        <f>51319805-23348242</f>
        <v>27971563</v>
      </c>
    </row>
    <row r="105" spans="3:4" ht="15.75" thickBot="1" x14ac:dyDescent="0.3"/>
    <row r="106" spans="3:4" x14ac:dyDescent="0.25">
      <c r="C106" s="137"/>
      <c r="D106" s="138"/>
    </row>
    <row r="107" spans="3:4" x14ac:dyDescent="0.25">
      <c r="C107" s="139"/>
      <c r="D107" s="138"/>
    </row>
    <row r="108" spans="3:4" x14ac:dyDescent="0.25">
      <c r="C108" s="139"/>
      <c r="D108" s="138"/>
    </row>
    <row r="109" spans="3:4" x14ac:dyDescent="0.25">
      <c r="C109" s="139"/>
      <c r="D109" s="138"/>
    </row>
    <row r="110" spans="3:4" x14ac:dyDescent="0.25">
      <c r="C110" s="139"/>
      <c r="D110" s="138"/>
    </row>
    <row r="111" spans="3:4" x14ac:dyDescent="0.25">
      <c r="C111" s="139"/>
      <c r="D111" s="138"/>
    </row>
  </sheetData>
  <sortState ref="AF5:AI89">
    <sortCondition ref="AI5:AI89"/>
  </sortState>
  <mergeCells count="10">
    <mergeCell ref="AS4:AT4"/>
    <mergeCell ref="AS25:AT25"/>
    <mergeCell ref="AB1:AB3"/>
    <mergeCell ref="AC1:AC3"/>
    <mergeCell ref="AD1:AD3"/>
    <mergeCell ref="A1:A3"/>
    <mergeCell ref="B1:X1"/>
    <mergeCell ref="B2:B3"/>
    <mergeCell ref="C2:W2"/>
    <mergeCell ref="X2:X3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zoomScale="80" zoomScaleNormal="80" workbookViewId="0">
      <pane xSplit="1" ySplit="5" topLeftCell="B87" activePane="bottomRight" state="frozen"/>
      <selection pane="topRight" activeCell="B1" sqref="B1"/>
      <selection pane="bottomLeft" activeCell="A6" sqref="A6"/>
      <selection pane="bottomRight" activeCell="C94" sqref="C94"/>
    </sheetView>
  </sheetViews>
  <sheetFormatPr defaultColWidth="9.140625" defaultRowHeight="15" x14ac:dyDescent="0.25"/>
  <cols>
    <col min="1" max="1" width="38.140625" customWidth="1"/>
    <col min="2" max="9" width="11.42578125" customWidth="1"/>
    <col min="10" max="10" width="18" customWidth="1"/>
  </cols>
  <sheetData>
    <row r="1" spans="1:11" ht="36.75" customHeight="1" x14ac:dyDescent="0.25">
      <c r="A1" s="272" t="s">
        <v>114</v>
      </c>
      <c r="B1" s="275" t="s">
        <v>115</v>
      </c>
      <c r="C1" s="276"/>
      <c r="D1" s="276"/>
      <c r="E1" s="276"/>
      <c r="F1" s="276"/>
      <c r="G1" s="276"/>
      <c r="H1" s="276"/>
      <c r="I1" s="277"/>
      <c r="J1" s="272" t="s">
        <v>154</v>
      </c>
    </row>
    <row r="2" spans="1:11" ht="26.25" customHeight="1" x14ac:dyDescent="0.25">
      <c r="A2" s="273"/>
      <c r="B2" s="275" t="s">
        <v>116</v>
      </c>
      <c r="C2" s="276"/>
      <c r="D2" s="276"/>
      <c r="E2" s="276"/>
      <c r="F2" s="277"/>
      <c r="G2" s="285" t="s">
        <v>117</v>
      </c>
      <c r="H2" s="286"/>
      <c r="I2" s="287"/>
      <c r="J2" s="284"/>
    </row>
    <row r="3" spans="1:11" ht="20.25" customHeight="1" x14ac:dyDescent="0.25">
      <c r="A3" s="273"/>
      <c r="B3" s="275" t="s">
        <v>118</v>
      </c>
      <c r="C3" s="277"/>
      <c r="D3" s="275" t="s">
        <v>119</v>
      </c>
      <c r="E3" s="276"/>
      <c r="F3" s="277"/>
      <c r="G3" s="288"/>
      <c r="H3" s="289"/>
      <c r="I3" s="290"/>
      <c r="J3" s="284"/>
    </row>
    <row r="4" spans="1:11" ht="156" customHeight="1" x14ac:dyDescent="0.25">
      <c r="A4" s="274"/>
      <c r="B4" s="1" t="s">
        <v>120</v>
      </c>
      <c r="C4" s="1" t="s">
        <v>121</v>
      </c>
      <c r="D4" s="1" t="s">
        <v>122</v>
      </c>
      <c r="E4" s="1" t="s">
        <v>123</v>
      </c>
      <c r="F4" s="1" t="s">
        <v>124</v>
      </c>
      <c r="G4" s="1" t="s">
        <v>125</v>
      </c>
      <c r="H4" s="1" t="s">
        <v>126</v>
      </c>
      <c r="I4" s="1" t="s">
        <v>127</v>
      </c>
      <c r="J4" s="284"/>
    </row>
    <row r="5" spans="1:11" x14ac:dyDescent="0.25">
      <c r="A5" s="1" t="s">
        <v>26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75">
        <v>9</v>
      </c>
      <c r="J5" s="92">
        <v>10</v>
      </c>
      <c r="K5" s="91"/>
    </row>
    <row r="6" spans="1:11" x14ac:dyDescent="0.25">
      <c r="A6" t="s">
        <v>27</v>
      </c>
      <c r="B6">
        <v>141190</v>
      </c>
      <c r="C6">
        <v>133181</v>
      </c>
      <c r="D6">
        <v>558440</v>
      </c>
      <c r="E6">
        <v>469033</v>
      </c>
      <c r="F6">
        <v>2025</v>
      </c>
      <c r="G6">
        <v>9446</v>
      </c>
      <c r="H6">
        <v>9446</v>
      </c>
      <c r="I6">
        <v>0</v>
      </c>
      <c r="J6" s="68">
        <f>C6+E6+G6</f>
        <v>611660</v>
      </c>
    </row>
    <row r="7" spans="1:11" x14ac:dyDescent="0.25">
      <c r="A7" t="s">
        <v>28</v>
      </c>
      <c r="B7">
        <v>106171</v>
      </c>
      <c r="C7">
        <v>106171</v>
      </c>
      <c r="D7">
        <v>428260</v>
      </c>
      <c r="E7">
        <v>292275</v>
      </c>
      <c r="F7">
        <v>3610</v>
      </c>
      <c r="G7">
        <v>2100</v>
      </c>
      <c r="H7">
        <v>1458</v>
      </c>
      <c r="I7">
        <v>0</v>
      </c>
      <c r="J7">
        <f t="shared" ref="J7:J70" si="0">C7+E7+G7</f>
        <v>400546</v>
      </c>
    </row>
    <row r="8" spans="1:11" x14ac:dyDescent="0.25">
      <c r="A8" t="s">
        <v>29</v>
      </c>
      <c r="B8">
        <v>120470</v>
      </c>
      <c r="C8">
        <v>118834</v>
      </c>
      <c r="D8">
        <v>484200</v>
      </c>
      <c r="E8">
        <v>379693</v>
      </c>
      <c r="F8">
        <v>461</v>
      </c>
      <c r="G8">
        <v>465</v>
      </c>
      <c r="H8">
        <v>449</v>
      </c>
      <c r="I8">
        <v>0</v>
      </c>
      <c r="J8">
        <f t="shared" si="0"/>
        <v>498992</v>
      </c>
    </row>
    <row r="9" spans="1:11" x14ac:dyDescent="0.25">
      <c r="A9" t="s">
        <v>30</v>
      </c>
      <c r="B9">
        <v>200163</v>
      </c>
      <c r="C9">
        <v>197263</v>
      </c>
      <c r="D9">
        <v>835859</v>
      </c>
      <c r="E9">
        <v>765456</v>
      </c>
      <c r="F9">
        <v>1315</v>
      </c>
      <c r="G9">
        <v>32712</v>
      </c>
      <c r="H9">
        <v>22685</v>
      </c>
      <c r="I9">
        <v>0</v>
      </c>
      <c r="J9">
        <f t="shared" si="0"/>
        <v>995431</v>
      </c>
    </row>
    <row r="10" spans="1:11" x14ac:dyDescent="0.25">
      <c r="A10" t="s">
        <v>31</v>
      </c>
      <c r="B10">
        <v>99050</v>
      </c>
      <c r="C10">
        <v>96600</v>
      </c>
      <c r="D10">
        <v>347080</v>
      </c>
      <c r="E10">
        <v>322827</v>
      </c>
      <c r="F10">
        <v>851</v>
      </c>
      <c r="G10">
        <v>3289</v>
      </c>
      <c r="H10">
        <v>696</v>
      </c>
      <c r="I10">
        <v>0</v>
      </c>
      <c r="J10">
        <f t="shared" si="0"/>
        <v>422716</v>
      </c>
    </row>
    <row r="11" spans="1:11" x14ac:dyDescent="0.25">
      <c r="A11" t="s">
        <v>32</v>
      </c>
      <c r="B11">
        <v>93190</v>
      </c>
      <c r="C11">
        <v>87587</v>
      </c>
      <c r="D11">
        <v>350340</v>
      </c>
      <c r="E11">
        <v>340510</v>
      </c>
      <c r="F11">
        <v>266</v>
      </c>
      <c r="G11">
        <v>8221</v>
      </c>
      <c r="H11">
        <v>8221</v>
      </c>
      <c r="I11">
        <v>0</v>
      </c>
      <c r="J11">
        <f t="shared" si="0"/>
        <v>436318</v>
      </c>
    </row>
    <row r="12" spans="1:11" x14ac:dyDescent="0.25">
      <c r="A12" t="s">
        <v>33</v>
      </c>
      <c r="B12">
        <v>67590</v>
      </c>
      <c r="C12">
        <v>67590</v>
      </c>
      <c r="D12">
        <v>215000</v>
      </c>
      <c r="E12">
        <v>191912</v>
      </c>
      <c r="F12">
        <v>20</v>
      </c>
      <c r="G12">
        <v>790</v>
      </c>
      <c r="H12">
        <v>790</v>
      </c>
      <c r="I12">
        <v>0</v>
      </c>
      <c r="J12">
        <f t="shared" si="0"/>
        <v>260292</v>
      </c>
    </row>
    <row r="13" spans="1:11" x14ac:dyDescent="0.25">
      <c r="A13" t="s">
        <v>34</v>
      </c>
      <c r="B13">
        <v>128160</v>
      </c>
      <c r="C13">
        <v>128160</v>
      </c>
      <c r="D13">
        <v>361660</v>
      </c>
      <c r="E13">
        <v>284575</v>
      </c>
      <c r="F13">
        <v>137</v>
      </c>
      <c r="G13">
        <v>5</v>
      </c>
      <c r="H13">
        <v>0</v>
      </c>
      <c r="I13">
        <v>0</v>
      </c>
      <c r="J13">
        <f t="shared" si="0"/>
        <v>412740</v>
      </c>
    </row>
    <row r="14" spans="1:11" x14ac:dyDescent="0.25">
      <c r="A14" s="151" t="s">
        <v>35</v>
      </c>
      <c r="B14">
        <v>104940</v>
      </c>
      <c r="C14">
        <v>160407</v>
      </c>
      <c r="D14">
        <v>403580</v>
      </c>
      <c r="E14">
        <v>322750</v>
      </c>
      <c r="F14">
        <v>1971</v>
      </c>
      <c r="G14">
        <v>39595</v>
      </c>
      <c r="H14">
        <v>17048</v>
      </c>
      <c r="I14">
        <v>0</v>
      </c>
      <c r="J14">
        <f t="shared" si="0"/>
        <v>522752</v>
      </c>
    </row>
    <row r="15" spans="1:11" x14ac:dyDescent="0.25">
      <c r="A15" t="s">
        <v>36</v>
      </c>
      <c r="B15">
        <v>756460</v>
      </c>
      <c r="C15">
        <v>756460</v>
      </c>
      <c r="D15">
        <v>2741620</v>
      </c>
      <c r="E15">
        <v>2263915</v>
      </c>
      <c r="F15">
        <v>2442</v>
      </c>
      <c r="G15">
        <v>427805</v>
      </c>
      <c r="H15">
        <v>206367</v>
      </c>
      <c r="I15">
        <v>0</v>
      </c>
      <c r="J15">
        <f t="shared" si="0"/>
        <v>3448180</v>
      </c>
    </row>
    <row r="16" spans="1:11" x14ac:dyDescent="0.25">
      <c r="A16" t="s">
        <v>37</v>
      </c>
      <c r="B16">
        <v>64446</v>
      </c>
      <c r="C16">
        <v>57341</v>
      </c>
      <c r="D16">
        <v>261961</v>
      </c>
      <c r="E16">
        <v>191721</v>
      </c>
      <c r="F16">
        <v>118</v>
      </c>
      <c r="G16">
        <v>1000</v>
      </c>
      <c r="H16">
        <v>1000</v>
      </c>
      <c r="I16">
        <v>0</v>
      </c>
      <c r="J16">
        <f t="shared" si="0"/>
        <v>250062</v>
      </c>
    </row>
    <row r="17" spans="1:10" x14ac:dyDescent="0.25">
      <c r="A17" t="s">
        <v>38</v>
      </c>
      <c r="B17">
        <v>95140</v>
      </c>
      <c r="C17">
        <v>94397</v>
      </c>
      <c r="D17">
        <v>400840</v>
      </c>
      <c r="E17">
        <v>323594</v>
      </c>
      <c r="F17">
        <v>529</v>
      </c>
      <c r="G17">
        <v>1125</v>
      </c>
      <c r="H17">
        <v>1125</v>
      </c>
      <c r="I17">
        <v>0</v>
      </c>
      <c r="J17">
        <f t="shared" si="0"/>
        <v>419116</v>
      </c>
    </row>
    <row r="18" spans="1:10" x14ac:dyDescent="0.25">
      <c r="A18" t="s">
        <v>39</v>
      </c>
      <c r="B18">
        <v>78360</v>
      </c>
      <c r="C18">
        <v>76282</v>
      </c>
      <c r="D18">
        <v>332730</v>
      </c>
      <c r="E18">
        <v>210061</v>
      </c>
      <c r="F18">
        <v>603</v>
      </c>
      <c r="G18">
        <v>8218</v>
      </c>
      <c r="H18">
        <v>0</v>
      </c>
      <c r="I18">
        <v>0</v>
      </c>
      <c r="J18">
        <f t="shared" si="0"/>
        <v>294561</v>
      </c>
    </row>
    <row r="19" spans="1:10" x14ac:dyDescent="0.25">
      <c r="A19" t="s">
        <v>40</v>
      </c>
      <c r="B19">
        <v>81990</v>
      </c>
      <c r="C19">
        <v>81990</v>
      </c>
      <c r="D19">
        <v>367830</v>
      </c>
      <c r="E19">
        <v>342801</v>
      </c>
      <c r="F19">
        <v>818</v>
      </c>
      <c r="G19">
        <v>42892</v>
      </c>
      <c r="H19">
        <v>9649</v>
      </c>
      <c r="I19">
        <v>0</v>
      </c>
      <c r="J19">
        <f t="shared" si="0"/>
        <v>467683</v>
      </c>
    </row>
    <row r="20" spans="1:10" x14ac:dyDescent="0.25">
      <c r="A20" t="s">
        <v>41</v>
      </c>
      <c r="B20">
        <v>113470</v>
      </c>
      <c r="C20">
        <v>113470</v>
      </c>
      <c r="D20">
        <v>444480</v>
      </c>
      <c r="E20">
        <v>404921</v>
      </c>
      <c r="F20">
        <v>252</v>
      </c>
      <c r="G20">
        <v>8293</v>
      </c>
      <c r="H20">
        <v>7163</v>
      </c>
      <c r="I20">
        <v>0</v>
      </c>
      <c r="J20">
        <f t="shared" si="0"/>
        <v>526684</v>
      </c>
    </row>
    <row r="21" spans="1:10" x14ac:dyDescent="0.25">
      <c r="A21" t="s">
        <v>42</v>
      </c>
      <c r="B21">
        <v>117980</v>
      </c>
      <c r="C21">
        <v>117312</v>
      </c>
      <c r="D21">
        <v>538560</v>
      </c>
      <c r="E21">
        <v>405313</v>
      </c>
      <c r="F21">
        <v>486</v>
      </c>
      <c r="G21">
        <v>14373</v>
      </c>
      <c r="H21">
        <v>2411</v>
      </c>
      <c r="I21">
        <v>0</v>
      </c>
      <c r="J21">
        <f t="shared" si="0"/>
        <v>536998</v>
      </c>
    </row>
    <row r="22" spans="1:10" x14ac:dyDescent="0.25">
      <c r="A22" t="s">
        <v>43</v>
      </c>
      <c r="B22">
        <v>116992</v>
      </c>
      <c r="C22">
        <v>116992</v>
      </c>
      <c r="D22">
        <v>460490</v>
      </c>
      <c r="E22">
        <v>307644</v>
      </c>
      <c r="F22">
        <v>294</v>
      </c>
      <c r="G22">
        <v>24180</v>
      </c>
      <c r="H22">
        <v>490</v>
      </c>
      <c r="J22">
        <f t="shared" si="0"/>
        <v>448816</v>
      </c>
    </row>
    <row r="23" spans="1:10" x14ac:dyDescent="0.25">
      <c r="A23" t="s">
        <v>44</v>
      </c>
      <c r="B23">
        <v>1058050</v>
      </c>
      <c r="C23">
        <v>1058050</v>
      </c>
      <c r="D23">
        <v>4694120</v>
      </c>
      <c r="E23">
        <v>3252851</v>
      </c>
      <c r="F23">
        <v>17530</v>
      </c>
      <c r="G23">
        <v>1389095</v>
      </c>
      <c r="H23">
        <v>31095</v>
      </c>
      <c r="I23">
        <v>32</v>
      </c>
      <c r="J23">
        <f t="shared" si="0"/>
        <v>5699996</v>
      </c>
    </row>
    <row r="24" spans="1:10" x14ac:dyDescent="0.25">
      <c r="A24" t="s">
        <v>45</v>
      </c>
      <c r="B24">
        <v>60660</v>
      </c>
      <c r="C24">
        <v>54715</v>
      </c>
      <c r="D24">
        <v>213750</v>
      </c>
      <c r="E24">
        <v>126911</v>
      </c>
      <c r="F24">
        <v>115</v>
      </c>
      <c r="G24">
        <v>1285</v>
      </c>
      <c r="H24">
        <v>662</v>
      </c>
      <c r="I24">
        <v>0</v>
      </c>
      <c r="J24">
        <f t="shared" si="0"/>
        <v>182911</v>
      </c>
    </row>
    <row r="25" spans="1:10" x14ac:dyDescent="0.25">
      <c r="A25" t="s">
        <v>46</v>
      </c>
      <c r="B25">
        <v>87829</v>
      </c>
      <c r="C25">
        <v>79326</v>
      </c>
      <c r="D25">
        <v>276385</v>
      </c>
      <c r="E25">
        <v>154115</v>
      </c>
      <c r="F25">
        <v>250</v>
      </c>
      <c r="G25">
        <v>2822</v>
      </c>
      <c r="H25">
        <v>2548</v>
      </c>
      <c r="I25">
        <v>0</v>
      </c>
      <c r="J25">
        <f t="shared" si="0"/>
        <v>236263</v>
      </c>
    </row>
    <row r="26" spans="1:10" x14ac:dyDescent="0.25">
      <c r="A26" t="s">
        <v>47</v>
      </c>
      <c r="B26">
        <v>111651</v>
      </c>
      <c r="C26">
        <v>111651</v>
      </c>
      <c r="D26">
        <v>364940</v>
      </c>
      <c r="E26">
        <v>246075</v>
      </c>
      <c r="F26">
        <v>51</v>
      </c>
      <c r="G26">
        <v>12907</v>
      </c>
      <c r="H26">
        <v>12907</v>
      </c>
      <c r="I26">
        <v>0</v>
      </c>
      <c r="J26">
        <f t="shared" si="0"/>
        <v>370633</v>
      </c>
    </row>
    <row r="27" spans="1:10" x14ac:dyDescent="0.25">
      <c r="A27" t="s">
        <v>48</v>
      </c>
      <c r="B27">
        <v>119980</v>
      </c>
      <c r="C27">
        <v>119980</v>
      </c>
      <c r="D27">
        <v>397150</v>
      </c>
      <c r="E27">
        <v>353605</v>
      </c>
      <c r="F27">
        <v>730</v>
      </c>
      <c r="G27">
        <v>60378</v>
      </c>
      <c r="H27">
        <v>7460</v>
      </c>
      <c r="I27">
        <v>0</v>
      </c>
      <c r="J27">
        <f t="shared" si="0"/>
        <v>533963</v>
      </c>
    </row>
    <row r="28" spans="1:10" s="66" customFormat="1" x14ac:dyDescent="0.25">
      <c r="A28" s="81" t="s">
        <v>49</v>
      </c>
      <c r="B28">
        <v>99290</v>
      </c>
      <c r="C28">
        <v>99290</v>
      </c>
      <c r="D28">
        <v>368310</v>
      </c>
      <c r="E28">
        <v>368310</v>
      </c>
      <c r="F28">
        <v>738</v>
      </c>
      <c r="G28">
        <v>8825</v>
      </c>
      <c r="H28">
        <v>731</v>
      </c>
      <c r="I28">
        <v>0</v>
      </c>
      <c r="J28">
        <f t="shared" si="0"/>
        <v>476425</v>
      </c>
    </row>
    <row r="29" spans="1:10" x14ac:dyDescent="0.25">
      <c r="A29" t="s">
        <v>50</v>
      </c>
      <c r="B29">
        <v>169990</v>
      </c>
      <c r="C29">
        <v>166060</v>
      </c>
      <c r="D29">
        <v>695010</v>
      </c>
      <c r="E29">
        <v>494491</v>
      </c>
      <c r="F29">
        <v>577</v>
      </c>
      <c r="G29">
        <v>46328</v>
      </c>
      <c r="H29">
        <v>46328</v>
      </c>
      <c r="I29">
        <v>0</v>
      </c>
      <c r="J29">
        <f t="shared" si="0"/>
        <v>706879</v>
      </c>
    </row>
    <row r="30" spans="1:10" x14ac:dyDescent="0.25">
      <c r="A30" t="s">
        <v>51</v>
      </c>
      <c r="B30">
        <v>73514</v>
      </c>
      <c r="C30">
        <v>55216</v>
      </c>
      <c r="D30">
        <v>235020</v>
      </c>
      <c r="E30">
        <v>115014</v>
      </c>
      <c r="F30">
        <v>93</v>
      </c>
      <c r="G30">
        <v>4232</v>
      </c>
      <c r="H30">
        <v>4107</v>
      </c>
      <c r="I30">
        <v>0</v>
      </c>
      <c r="J30">
        <f t="shared" si="0"/>
        <v>174462</v>
      </c>
    </row>
    <row r="31" spans="1:10" x14ac:dyDescent="0.25">
      <c r="A31" s="140" t="s">
        <v>52</v>
      </c>
      <c r="B31">
        <v>57190</v>
      </c>
      <c r="C31">
        <v>48742</v>
      </c>
      <c r="D31">
        <v>208200</v>
      </c>
      <c r="E31">
        <v>181351</v>
      </c>
      <c r="F31">
        <v>90</v>
      </c>
      <c r="G31">
        <v>150</v>
      </c>
      <c r="H31">
        <v>150</v>
      </c>
      <c r="I31">
        <v>0</v>
      </c>
      <c r="J31">
        <f t="shared" si="0"/>
        <v>230243</v>
      </c>
    </row>
    <row r="32" spans="1:10" x14ac:dyDescent="0.25">
      <c r="A32" t="s">
        <v>53</v>
      </c>
      <c r="B32">
        <v>56150</v>
      </c>
      <c r="C32">
        <v>50578</v>
      </c>
      <c r="D32">
        <v>223880</v>
      </c>
      <c r="E32">
        <v>120167</v>
      </c>
      <c r="F32">
        <v>46</v>
      </c>
      <c r="G32">
        <v>39</v>
      </c>
      <c r="H32">
        <v>0</v>
      </c>
      <c r="I32">
        <v>0</v>
      </c>
      <c r="J32">
        <f t="shared" si="0"/>
        <v>170784</v>
      </c>
    </row>
    <row r="33" spans="1:10" x14ac:dyDescent="0.25">
      <c r="A33" t="s">
        <v>54</v>
      </c>
      <c r="B33">
        <v>460940</v>
      </c>
      <c r="C33">
        <v>460190</v>
      </c>
      <c r="D33">
        <v>1981320</v>
      </c>
      <c r="E33">
        <v>1488913</v>
      </c>
      <c r="F33">
        <v>12000</v>
      </c>
      <c r="G33">
        <v>432790</v>
      </c>
      <c r="H33">
        <v>229507</v>
      </c>
      <c r="J33">
        <f t="shared" si="0"/>
        <v>2381893</v>
      </c>
    </row>
    <row r="34" spans="1:10" x14ac:dyDescent="0.25">
      <c r="A34" t="s">
        <v>55</v>
      </c>
      <c r="B34">
        <v>5780</v>
      </c>
      <c r="C34">
        <v>5243</v>
      </c>
      <c r="D34">
        <v>14200</v>
      </c>
      <c r="E34">
        <v>11968</v>
      </c>
      <c r="F34">
        <v>0</v>
      </c>
      <c r="G34">
        <v>0</v>
      </c>
      <c r="H34">
        <v>0</v>
      </c>
      <c r="I34">
        <v>0</v>
      </c>
      <c r="J34">
        <f t="shared" si="0"/>
        <v>17211</v>
      </c>
    </row>
    <row r="35" spans="1:10" x14ac:dyDescent="0.25">
      <c r="A35" t="s">
        <v>56</v>
      </c>
      <c r="B35">
        <v>65000</v>
      </c>
      <c r="C35">
        <v>60713</v>
      </c>
      <c r="D35">
        <v>147420</v>
      </c>
      <c r="E35">
        <v>150657</v>
      </c>
      <c r="F35">
        <v>78</v>
      </c>
      <c r="G35">
        <v>0</v>
      </c>
      <c r="H35">
        <v>0</v>
      </c>
      <c r="I35">
        <v>0</v>
      </c>
      <c r="J35">
        <f t="shared" si="0"/>
        <v>211370</v>
      </c>
    </row>
    <row r="36" spans="1:10" x14ac:dyDescent="0.25">
      <c r="A36" t="s">
        <v>57</v>
      </c>
      <c r="B36">
        <v>533933</v>
      </c>
      <c r="C36">
        <v>492233</v>
      </c>
      <c r="D36">
        <v>876630</v>
      </c>
      <c r="E36">
        <v>582454</v>
      </c>
      <c r="F36">
        <v>7605</v>
      </c>
      <c r="G36">
        <v>830</v>
      </c>
      <c r="H36">
        <v>830</v>
      </c>
      <c r="I36">
        <v>0</v>
      </c>
      <c r="J36">
        <f t="shared" si="0"/>
        <v>1075517</v>
      </c>
    </row>
    <row r="37" spans="1:10" x14ac:dyDescent="0.25">
      <c r="A37" t="s">
        <v>58</v>
      </c>
      <c r="B37">
        <v>77980</v>
      </c>
      <c r="C37">
        <v>64760</v>
      </c>
      <c r="D37">
        <v>156010</v>
      </c>
      <c r="E37">
        <v>138264</v>
      </c>
      <c r="F37">
        <v>5733</v>
      </c>
      <c r="G37">
        <v>0</v>
      </c>
      <c r="H37">
        <v>0</v>
      </c>
      <c r="I37">
        <v>0</v>
      </c>
      <c r="J37">
        <f t="shared" si="0"/>
        <v>203024</v>
      </c>
    </row>
    <row r="38" spans="1:10" x14ac:dyDescent="0.25">
      <c r="A38" t="s">
        <v>59</v>
      </c>
      <c r="B38">
        <v>168310</v>
      </c>
      <c r="C38">
        <v>141120</v>
      </c>
      <c r="D38">
        <v>224810</v>
      </c>
      <c r="E38">
        <v>162782</v>
      </c>
      <c r="F38">
        <v>3520</v>
      </c>
      <c r="G38">
        <v>322</v>
      </c>
      <c r="H38">
        <v>322</v>
      </c>
      <c r="I38">
        <v>0</v>
      </c>
      <c r="J38">
        <f t="shared" si="0"/>
        <v>304224</v>
      </c>
    </row>
    <row r="39" spans="1:10" x14ac:dyDescent="0.25">
      <c r="A39" t="s">
        <v>60</v>
      </c>
      <c r="B39">
        <v>31700</v>
      </c>
      <c r="C39">
        <v>31700</v>
      </c>
      <c r="D39">
        <v>89660</v>
      </c>
      <c r="E39">
        <v>74327</v>
      </c>
      <c r="F39">
        <v>23</v>
      </c>
      <c r="G39">
        <v>1617</v>
      </c>
      <c r="H39">
        <v>1617</v>
      </c>
      <c r="I39">
        <v>0</v>
      </c>
      <c r="J39">
        <f t="shared" si="0"/>
        <v>107644</v>
      </c>
    </row>
    <row r="40" spans="1:10" x14ac:dyDescent="0.25">
      <c r="A40" s="81" t="s">
        <v>61</v>
      </c>
      <c r="B40">
        <v>51700</v>
      </c>
      <c r="C40">
        <v>51700</v>
      </c>
      <c r="D40">
        <v>159280</v>
      </c>
      <c r="E40">
        <v>120299</v>
      </c>
      <c r="F40">
        <v>0</v>
      </c>
      <c r="G40">
        <v>0</v>
      </c>
      <c r="H40">
        <v>0</v>
      </c>
      <c r="I40">
        <v>0</v>
      </c>
      <c r="J40">
        <f t="shared" si="0"/>
        <v>171999</v>
      </c>
    </row>
    <row r="41" spans="1:10" x14ac:dyDescent="0.25">
      <c r="A41" t="s">
        <v>62</v>
      </c>
      <c r="B41">
        <v>81100</v>
      </c>
      <c r="C41">
        <v>67687</v>
      </c>
      <c r="D41">
        <v>229505</v>
      </c>
      <c r="E41">
        <v>205819</v>
      </c>
      <c r="F41">
        <v>775</v>
      </c>
      <c r="G41">
        <v>2150</v>
      </c>
      <c r="H41">
        <v>2150</v>
      </c>
      <c r="I41">
        <v>0</v>
      </c>
      <c r="J41">
        <f t="shared" si="0"/>
        <v>275656</v>
      </c>
    </row>
    <row r="42" spans="1:10" x14ac:dyDescent="0.25">
      <c r="A42" t="s">
        <v>63</v>
      </c>
      <c r="B42">
        <v>269125</v>
      </c>
      <c r="C42">
        <v>268100</v>
      </c>
      <c r="D42">
        <v>397774</v>
      </c>
      <c r="E42">
        <v>253908</v>
      </c>
      <c r="F42">
        <v>2309</v>
      </c>
      <c r="G42">
        <v>0</v>
      </c>
      <c r="H42">
        <v>0</v>
      </c>
      <c r="I42">
        <v>0</v>
      </c>
      <c r="J42">
        <f t="shared" si="0"/>
        <v>522008</v>
      </c>
    </row>
    <row r="43" spans="1:10" x14ac:dyDescent="0.25">
      <c r="A43" t="s">
        <v>64</v>
      </c>
      <c r="B43">
        <v>581510</v>
      </c>
      <c r="C43">
        <v>554210</v>
      </c>
      <c r="D43">
        <v>1995250</v>
      </c>
      <c r="E43">
        <v>1294562</v>
      </c>
      <c r="F43">
        <v>12227</v>
      </c>
      <c r="G43">
        <v>199867</v>
      </c>
      <c r="H43">
        <v>55582</v>
      </c>
      <c r="I43">
        <v>0</v>
      </c>
      <c r="J43">
        <f t="shared" si="0"/>
        <v>2048639</v>
      </c>
    </row>
    <row r="44" spans="1:10" x14ac:dyDescent="0.25">
      <c r="A44" t="s">
        <v>65</v>
      </c>
      <c r="B44">
        <v>285290</v>
      </c>
      <c r="C44">
        <v>276028</v>
      </c>
      <c r="D44">
        <v>971880</v>
      </c>
      <c r="E44">
        <v>836245</v>
      </c>
      <c r="F44">
        <v>3323</v>
      </c>
      <c r="G44">
        <v>1070</v>
      </c>
      <c r="H44">
        <v>1070</v>
      </c>
      <c r="I44">
        <v>0</v>
      </c>
      <c r="J44">
        <f t="shared" si="0"/>
        <v>1113343</v>
      </c>
    </row>
    <row r="45" spans="1:10" x14ac:dyDescent="0.25">
      <c r="A45" t="s">
        <v>66</v>
      </c>
      <c r="B45">
        <v>110110</v>
      </c>
      <c r="C45">
        <v>96984</v>
      </c>
      <c r="D45">
        <v>332550</v>
      </c>
      <c r="E45">
        <v>332550</v>
      </c>
      <c r="F45">
        <v>3500</v>
      </c>
      <c r="G45">
        <v>68005</v>
      </c>
      <c r="H45">
        <v>3421</v>
      </c>
      <c r="I45">
        <v>0</v>
      </c>
      <c r="J45">
        <f t="shared" si="0"/>
        <v>497539</v>
      </c>
    </row>
    <row r="46" spans="1:10" x14ac:dyDescent="0.25">
      <c r="A46" t="s">
        <v>67</v>
      </c>
      <c r="B46">
        <v>230050</v>
      </c>
      <c r="C46">
        <v>277323</v>
      </c>
      <c r="D46">
        <v>884883</v>
      </c>
      <c r="E46">
        <v>801740</v>
      </c>
      <c r="F46">
        <v>2997</v>
      </c>
      <c r="G46">
        <v>139823</v>
      </c>
      <c r="H46">
        <v>3695</v>
      </c>
      <c r="I46">
        <v>0</v>
      </c>
      <c r="J46">
        <f t="shared" si="0"/>
        <v>1218886</v>
      </c>
    </row>
    <row r="47" spans="1:10" x14ac:dyDescent="0.25">
      <c r="A47" t="s">
        <v>68</v>
      </c>
      <c r="B47">
        <v>385810</v>
      </c>
      <c r="C47">
        <v>385810</v>
      </c>
      <c r="D47">
        <v>1504250</v>
      </c>
      <c r="E47">
        <v>1205506</v>
      </c>
      <c r="F47">
        <v>7037</v>
      </c>
      <c r="G47">
        <v>207337</v>
      </c>
      <c r="H47">
        <v>190728</v>
      </c>
      <c r="I47">
        <v>20</v>
      </c>
      <c r="J47">
        <f t="shared" si="0"/>
        <v>1798653</v>
      </c>
    </row>
    <row r="48" spans="1:10" x14ac:dyDescent="0.25">
      <c r="A48" t="s">
        <v>69</v>
      </c>
      <c r="B48">
        <v>442250</v>
      </c>
      <c r="C48">
        <v>441250</v>
      </c>
      <c r="D48">
        <v>1365510</v>
      </c>
      <c r="E48">
        <v>1171226</v>
      </c>
      <c r="F48">
        <v>6989</v>
      </c>
      <c r="G48">
        <v>62867</v>
      </c>
      <c r="H48">
        <v>57097</v>
      </c>
      <c r="I48">
        <v>0</v>
      </c>
      <c r="J48">
        <f t="shared" si="0"/>
        <v>1675343</v>
      </c>
    </row>
    <row r="49" spans="1:10" x14ac:dyDescent="0.25">
      <c r="A49" t="s">
        <v>70</v>
      </c>
      <c r="B49">
        <v>71850</v>
      </c>
      <c r="C49">
        <v>69350</v>
      </c>
      <c r="D49">
        <v>232160</v>
      </c>
      <c r="E49">
        <v>181707</v>
      </c>
      <c r="F49">
        <v>971</v>
      </c>
      <c r="G49">
        <v>5536</v>
      </c>
      <c r="H49">
        <v>5424</v>
      </c>
      <c r="I49">
        <v>0</v>
      </c>
      <c r="J49">
        <f t="shared" si="0"/>
        <v>256593</v>
      </c>
    </row>
    <row r="50" spans="1:10" x14ac:dyDescent="0.25">
      <c r="A50" t="s">
        <v>71</v>
      </c>
      <c r="B50">
        <v>64120</v>
      </c>
      <c r="C50">
        <v>64120</v>
      </c>
      <c r="D50">
        <v>289659</v>
      </c>
      <c r="E50">
        <v>289659</v>
      </c>
      <c r="F50">
        <v>325</v>
      </c>
      <c r="G50">
        <v>51780</v>
      </c>
      <c r="H50">
        <v>25950</v>
      </c>
      <c r="I50">
        <v>0</v>
      </c>
      <c r="J50">
        <f t="shared" si="0"/>
        <v>405559</v>
      </c>
    </row>
    <row r="51" spans="1:10" x14ac:dyDescent="0.25">
      <c r="A51" t="s">
        <v>72</v>
      </c>
      <c r="B51">
        <v>423890</v>
      </c>
      <c r="C51">
        <v>380921</v>
      </c>
      <c r="D51">
        <v>1332630</v>
      </c>
      <c r="E51">
        <v>1039549</v>
      </c>
      <c r="F51">
        <v>7450</v>
      </c>
      <c r="G51">
        <v>0</v>
      </c>
      <c r="H51">
        <v>0</v>
      </c>
      <c r="I51">
        <v>0</v>
      </c>
      <c r="J51">
        <f t="shared" si="0"/>
        <v>1420470</v>
      </c>
    </row>
    <row r="52" spans="1:10" x14ac:dyDescent="0.25">
      <c r="A52" t="s">
        <v>73</v>
      </c>
      <c r="B52">
        <v>164460</v>
      </c>
      <c r="C52">
        <v>164460</v>
      </c>
      <c r="D52">
        <v>505860</v>
      </c>
      <c r="E52">
        <v>446783</v>
      </c>
      <c r="F52">
        <v>2741</v>
      </c>
      <c r="G52">
        <v>8311</v>
      </c>
      <c r="H52">
        <v>3067</v>
      </c>
      <c r="I52">
        <v>0</v>
      </c>
      <c r="J52">
        <f t="shared" si="0"/>
        <v>619554</v>
      </c>
    </row>
    <row r="53" spans="1:10" x14ac:dyDescent="0.25">
      <c r="A53" t="s">
        <v>74</v>
      </c>
      <c r="B53">
        <v>125060</v>
      </c>
      <c r="C53">
        <v>119845</v>
      </c>
      <c r="D53">
        <v>418402</v>
      </c>
      <c r="E53">
        <v>296130</v>
      </c>
      <c r="F53">
        <v>3001</v>
      </c>
      <c r="G53">
        <v>0</v>
      </c>
      <c r="H53">
        <v>0</v>
      </c>
      <c r="I53">
        <v>0</v>
      </c>
      <c r="J53">
        <f t="shared" si="0"/>
        <v>415975</v>
      </c>
    </row>
    <row r="54" spans="1:10" x14ac:dyDescent="0.25">
      <c r="A54" t="s">
        <v>75</v>
      </c>
      <c r="B54">
        <v>122290</v>
      </c>
      <c r="C54">
        <v>122290</v>
      </c>
      <c r="D54">
        <v>438390</v>
      </c>
      <c r="E54">
        <v>371595</v>
      </c>
      <c r="F54">
        <v>568</v>
      </c>
      <c r="G54">
        <v>289</v>
      </c>
      <c r="H54">
        <v>289</v>
      </c>
      <c r="I54">
        <v>0</v>
      </c>
      <c r="J54">
        <f t="shared" si="0"/>
        <v>494174</v>
      </c>
    </row>
    <row r="55" spans="1:10" x14ac:dyDescent="0.25">
      <c r="A55" t="s">
        <v>76</v>
      </c>
      <c r="B55">
        <v>293570</v>
      </c>
      <c r="C55">
        <v>269944</v>
      </c>
      <c r="D55">
        <v>1128830</v>
      </c>
      <c r="E55">
        <v>858273</v>
      </c>
      <c r="F55">
        <v>2435</v>
      </c>
      <c r="G55">
        <v>13992</v>
      </c>
      <c r="H55">
        <v>11966</v>
      </c>
      <c r="I55">
        <v>2</v>
      </c>
      <c r="J55">
        <f t="shared" si="0"/>
        <v>1142209</v>
      </c>
    </row>
    <row r="56" spans="1:10" x14ac:dyDescent="0.25">
      <c r="A56" t="s">
        <v>77</v>
      </c>
      <c r="B56">
        <v>208385</v>
      </c>
      <c r="C56">
        <v>188355</v>
      </c>
      <c r="D56">
        <v>662955</v>
      </c>
      <c r="E56">
        <v>658195</v>
      </c>
      <c r="F56">
        <v>1975</v>
      </c>
      <c r="G56">
        <v>23249</v>
      </c>
      <c r="H56">
        <v>22469</v>
      </c>
      <c r="I56">
        <v>0</v>
      </c>
      <c r="J56">
        <f t="shared" si="0"/>
        <v>869799</v>
      </c>
    </row>
    <row r="57" spans="1:10" x14ac:dyDescent="0.25">
      <c r="A57" t="s">
        <v>78</v>
      </c>
      <c r="B57">
        <v>111860</v>
      </c>
      <c r="C57">
        <v>111010</v>
      </c>
      <c r="D57">
        <v>459810</v>
      </c>
      <c r="E57">
        <v>456156</v>
      </c>
      <c r="F57">
        <v>1000</v>
      </c>
      <c r="G57">
        <v>45679</v>
      </c>
      <c r="H57">
        <v>45679</v>
      </c>
      <c r="I57">
        <v>0</v>
      </c>
      <c r="J57">
        <f t="shared" si="0"/>
        <v>612845</v>
      </c>
    </row>
    <row r="58" spans="1:10" x14ac:dyDescent="0.25">
      <c r="A58" t="s">
        <v>79</v>
      </c>
      <c r="B58">
        <v>406000</v>
      </c>
      <c r="C58">
        <v>359981</v>
      </c>
      <c r="D58">
        <v>747930</v>
      </c>
      <c r="E58">
        <v>559820</v>
      </c>
      <c r="F58">
        <v>3170</v>
      </c>
      <c r="G58">
        <v>15457</v>
      </c>
      <c r="H58">
        <v>15457</v>
      </c>
      <c r="I58">
        <v>0</v>
      </c>
      <c r="J58">
        <f t="shared" si="0"/>
        <v>935258</v>
      </c>
    </row>
    <row r="59" spans="1:10" x14ac:dyDescent="0.25">
      <c r="A59" t="s">
        <v>80</v>
      </c>
      <c r="B59">
        <v>297610</v>
      </c>
      <c r="C59">
        <v>262074</v>
      </c>
      <c r="D59">
        <v>1097010</v>
      </c>
      <c r="E59">
        <v>1010706</v>
      </c>
      <c r="F59">
        <v>4684</v>
      </c>
      <c r="G59">
        <v>495</v>
      </c>
      <c r="H59">
        <v>419</v>
      </c>
      <c r="I59">
        <v>0</v>
      </c>
      <c r="J59">
        <f t="shared" si="0"/>
        <v>1273275</v>
      </c>
    </row>
    <row r="60" spans="1:10" x14ac:dyDescent="0.25">
      <c r="A60" t="s">
        <v>81</v>
      </c>
      <c r="B60">
        <v>216669</v>
      </c>
      <c r="C60">
        <v>210896</v>
      </c>
      <c r="D60">
        <v>856385</v>
      </c>
      <c r="E60">
        <v>648652</v>
      </c>
      <c r="F60">
        <v>3623</v>
      </c>
      <c r="G60">
        <v>9243</v>
      </c>
      <c r="H60">
        <v>9243</v>
      </c>
      <c r="I60">
        <v>0</v>
      </c>
      <c r="J60">
        <f t="shared" si="0"/>
        <v>868791</v>
      </c>
    </row>
    <row r="61" spans="1:10" x14ac:dyDescent="0.25">
      <c r="A61" t="s">
        <v>82</v>
      </c>
      <c r="B61">
        <v>111820</v>
      </c>
      <c r="C61">
        <v>100532</v>
      </c>
      <c r="D61">
        <v>405850</v>
      </c>
      <c r="E61">
        <v>385100</v>
      </c>
      <c r="F61">
        <v>1216</v>
      </c>
      <c r="G61">
        <v>1254</v>
      </c>
      <c r="H61">
        <v>1254</v>
      </c>
      <c r="I61">
        <v>0</v>
      </c>
      <c r="J61">
        <f t="shared" si="0"/>
        <v>486886</v>
      </c>
    </row>
    <row r="62" spans="1:10" x14ac:dyDescent="0.25">
      <c r="A62" t="s">
        <v>83</v>
      </c>
      <c r="B62">
        <v>87744</v>
      </c>
      <c r="C62">
        <v>81872</v>
      </c>
      <c r="D62">
        <v>290044</v>
      </c>
      <c r="E62">
        <v>278930</v>
      </c>
      <c r="F62">
        <v>886</v>
      </c>
      <c r="G62">
        <v>0</v>
      </c>
      <c r="H62">
        <v>0</v>
      </c>
      <c r="I62">
        <v>0</v>
      </c>
      <c r="J62">
        <f t="shared" si="0"/>
        <v>360802</v>
      </c>
    </row>
    <row r="63" spans="1:10" x14ac:dyDescent="0.25">
      <c r="A63" t="s">
        <v>84</v>
      </c>
      <c r="B63">
        <v>454790</v>
      </c>
      <c r="C63">
        <v>433745</v>
      </c>
      <c r="D63">
        <v>1449330</v>
      </c>
      <c r="E63">
        <v>829258</v>
      </c>
      <c r="F63">
        <v>3379</v>
      </c>
      <c r="G63">
        <v>200976</v>
      </c>
      <c r="H63">
        <v>200976</v>
      </c>
      <c r="I63">
        <v>0</v>
      </c>
      <c r="J63">
        <f t="shared" si="0"/>
        <v>1463979</v>
      </c>
    </row>
    <row r="64" spans="1:10" x14ac:dyDescent="0.25">
      <c r="A64" t="s">
        <v>85</v>
      </c>
      <c r="B64">
        <v>181483</v>
      </c>
      <c r="C64">
        <v>181483</v>
      </c>
      <c r="D64">
        <v>513570</v>
      </c>
      <c r="E64">
        <v>448824</v>
      </c>
      <c r="F64">
        <v>639</v>
      </c>
      <c r="G64">
        <v>193770</v>
      </c>
      <c r="H64">
        <v>1420</v>
      </c>
      <c r="I64">
        <v>157</v>
      </c>
      <c r="J64">
        <f t="shared" si="0"/>
        <v>824077</v>
      </c>
    </row>
    <row r="65" spans="1:10" x14ac:dyDescent="0.25">
      <c r="A65" t="s">
        <v>86</v>
      </c>
      <c r="B65">
        <v>356270</v>
      </c>
      <c r="C65">
        <v>343236</v>
      </c>
      <c r="D65">
        <v>1164840</v>
      </c>
      <c r="E65">
        <v>789044</v>
      </c>
      <c r="F65">
        <v>4800</v>
      </c>
      <c r="G65">
        <v>37259</v>
      </c>
      <c r="H65">
        <v>16750</v>
      </c>
      <c r="I65">
        <v>0</v>
      </c>
      <c r="J65">
        <f t="shared" si="0"/>
        <v>1169539</v>
      </c>
    </row>
    <row r="66" spans="1:10" x14ac:dyDescent="0.25">
      <c r="A66" t="s">
        <v>87</v>
      </c>
      <c r="B66">
        <v>208190</v>
      </c>
      <c r="C66">
        <v>208190</v>
      </c>
      <c r="D66">
        <v>556960</v>
      </c>
      <c r="E66">
        <v>556960</v>
      </c>
      <c r="F66">
        <v>3909</v>
      </c>
      <c r="G66">
        <v>137645</v>
      </c>
      <c r="H66">
        <v>11459</v>
      </c>
      <c r="I66">
        <v>0</v>
      </c>
      <c r="J66">
        <f t="shared" si="0"/>
        <v>902795</v>
      </c>
    </row>
    <row r="67" spans="1:10" x14ac:dyDescent="0.25">
      <c r="A67" t="s">
        <v>88</v>
      </c>
      <c r="B67">
        <v>70550</v>
      </c>
      <c r="C67">
        <v>70550</v>
      </c>
      <c r="D67">
        <v>177180</v>
      </c>
      <c r="E67">
        <v>177180</v>
      </c>
      <c r="F67">
        <v>1108</v>
      </c>
      <c r="G67">
        <v>41037</v>
      </c>
      <c r="H67">
        <v>13700</v>
      </c>
      <c r="I67">
        <v>0</v>
      </c>
      <c r="J67">
        <f t="shared" si="0"/>
        <v>288767</v>
      </c>
    </row>
    <row r="68" spans="1:10" x14ac:dyDescent="0.25">
      <c r="A68" t="s">
        <v>89</v>
      </c>
      <c r="B68">
        <v>129680</v>
      </c>
      <c r="C68">
        <v>124142</v>
      </c>
      <c r="D68">
        <v>311018</v>
      </c>
      <c r="E68">
        <v>311018</v>
      </c>
      <c r="F68">
        <v>2718</v>
      </c>
      <c r="G68">
        <v>8505</v>
      </c>
      <c r="H68">
        <v>8505</v>
      </c>
      <c r="I68">
        <v>0</v>
      </c>
      <c r="J68">
        <f t="shared" si="0"/>
        <v>443665</v>
      </c>
    </row>
    <row r="69" spans="1:10" x14ac:dyDescent="0.25">
      <c r="A69" t="s">
        <v>90</v>
      </c>
      <c r="B69">
        <v>32870</v>
      </c>
      <c r="C69">
        <v>32870</v>
      </c>
      <c r="D69">
        <v>65930</v>
      </c>
      <c r="E69">
        <v>63468</v>
      </c>
      <c r="F69">
        <v>22</v>
      </c>
      <c r="G69">
        <v>2908</v>
      </c>
      <c r="H69">
        <v>2908</v>
      </c>
      <c r="I69">
        <v>0</v>
      </c>
      <c r="J69">
        <f t="shared" si="0"/>
        <v>99246</v>
      </c>
    </row>
    <row r="70" spans="1:10" x14ac:dyDescent="0.25">
      <c r="A70" t="s">
        <v>91</v>
      </c>
      <c r="B70">
        <v>60053</v>
      </c>
      <c r="C70">
        <v>60053</v>
      </c>
      <c r="D70">
        <v>85814</v>
      </c>
      <c r="E70">
        <v>74862</v>
      </c>
      <c r="F70">
        <v>1082</v>
      </c>
      <c r="G70">
        <v>21021</v>
      </c>
      <c r="H70">
        <v>4203</v>
      </c>
      <c r="I70">
        <v>0</v>
      </c>
      <c r="J70">
        <f t="shared" si="0"/>
        <v>155936</v>
      </c>
    </row>
    <row r="71" spans="1:10" x14ac:dyDescent="0.25">
      <c r="A71" t="s">
        <v>92</v>
      </c>
      <c r="B71">
        <v>62535</v>
      </c>
      <c r="C71">
        <v>61119</v>
      </c>
      <c r="D71">
        <v>175979</v>
      </c>
      <c r="E71">
        <v>126400</v>
      </c>
      <c r="F71">
        <v>772</v>
      </c>
      <c r="G71">
        <v>7344</v>
      </c>
      <c r="H71">
        <v>2314</v>
      </c>
      <c r="I71">
        <v>0</v>
      </c>
      <c r="J71">
        <f t="shared" ref="J71:J90" si="1">C71+E71+G71</f>
        <v>194863</v>
      </c>
    </row>
    <row r="72" spans="1:10" x14ac:dyDescent="0.25">
      <c r="A72" t="s">
        <v>93</v>
      </c>
      <c r="B72">
        <v>231244</v>
      </c>
      <c r="C72">
        <v>229341</v>
      </c>
      <c r="D72">
        <v>782692</v>
      </c>
      <c r="E72">
        <v>777228</v>
      </c>
      <c r="F72">
        <v>4119</v>
      </c>
      <c r="G72">
        <v>952</v>
      </c>
      <c r="H72">
        <v>207</v>
      </c>
      <c r="I72">
        <v>0</v>
      </c>
      <c r="J72">
        <f t="shared" si="1"/>
        <v>1007521</v>
      </c>
    </row>
    <row r="73" spans="1:10" x14ac:dyDescent="0.25">
      <c r="A73" t="s">
        <v>94</v>
      </c>
      <c r="B73">
        <v>370497</v>
      </c>
      <c r="C73">
        <v>352487</v>
      </c>
      <c r="D73">
        <v>876183</v>
      </c>
      <c r="E73">
        <v>845592</v>
      </c>
      <c r="F73">
        <v>704</v>
      </c>
      <c r="G73">
        <v>47342</v>
      </c>
      <c r="H73">
        <v>46759</v>
      </c>
      <c r="I73">
        <v>0</v>
      </c>
      <c r="J73">
        <f t="shared" si="1"/>
        <v>1245421</v>
      </c>
    </row>
    <row r="74" spans="1:10" x14ac:dyDescent="0.25">
      <c r="A74" t="s">
        <v>95</v>
      </c>
      <c r="B74">
        <v>280220</v>
      </c>
      <c r="C74">
        <v>266306</v>
      </c>
      <c r="D74">
        <v>780610</v>
      </c>
      <c r="E74">
        <v>667280</v>
      </c>
      <c r="F74">
        <v>3098</v>
      </c>
      <c r="G74">
        <v>25302</v>
      </c>
      <c r="H74">
        <v>25302</v>
      </c>
      <c r="I74">
        <v>0</v>
      </c>
      <c r="J74">
        <f t="shared" si="1"/>
        <v>958888</v>
      </c>
    </row>
    <row r="75" spans="1:10" x14ac:dyDescent="0.25">
      <c r="A75" t="s">
        <v>96</v>
      </c>
      <c r="B75">
        <v>277390</v>
      </c>
      <c r="C75">
        <v>277337</v>
      </c>
      <c r="D75">
        <v>907140</v>
      </c>
      <c r="E75">
        <v>875512</v>
      </c>
      <c r="F75">
        <v>3654</v>
      </c>
      <c r="G75">
        <v>17362</v>
      </c>
      <c r="H75">
        <v>17362</v>
      </c>
      <c r="I75">
        <v>0</v>
      </c>
      <c r="J75">
        <f t="shared" si="1"/>
        <v>1170211</v>
      </c>
    </row>
    <row r="76" spans="1:10" x14ac:dyDescent="0.25">
      <c r="A76" t="s">
        <v>97</v>
      </c>
      <c r="B76">
        <v>336030</v>
      </c>
      <c r="C76">
        <v>334513</v>
      </c>
      <c r="D76">
        <v>1091790</v>
      </c>
      <c r="E76">
        <v>1037847</v>
      </c>
      <c r="F76">
        <v>4323</v>
      </c>
      <c r="G76">
        <v>1598</v>
      </c>
      <c r="H76">
        <v>1598</v>
      </c>
      <c r="I76">
        <v>0</v>
      </c>
      <c r="J76">
        <f t="shared" si="1"/>
        <v>1373958</v>
      </c>
    </row>
    <row r="77" spans="1:10" x14ac:dyDescent="0.25">
      <c r="A77" t="s">
        <v>98</v>
      </c>
      <c r="B77">
        <v>199510</v>
      </c>
      <c r="C77">
        <v>199510</v>
      </c>
      <c r="D77">
        <v>650730</v>
      </c>
      <c r="E77">
        <v>650730</v>
      </c>
      <c r="F77">
        <v>344</v>
      </c>
      <c r="G77">
        <v>20199</v>
      </c>
      <c r="H77">
        <v>9974</v>
      </c>
      <c r="I77">
        <v>0</v>
      </c>
      <c r="J77">
        <f t="shared" si="1"/>
        <v>870439</v>
      </c>
    </row>
    <row r="78" spans="1:10" x14ac:dyDescent="0.25">
      <c r="A78" t="s">
        <v>99</v>
      </c>
      <c r="B78">
        <v>110870</v>
      </c>
      <c r="C78">
        <v>91317</v>
      </c>
      <c r="D78">
        <v>344950</v>
      </c>
      <c r="E78">
        <v>296016</v>
      </c>
      <c r="F78">
        <v>573</v>
      </c>
      <c r="G78">
        <v>12891</v>
      </c>
      <c r="H78">
        <v>12891</v>
      </c>
      <c r="I78">
        <v>0</v>
      </c>
      <c r="J78">
        <f t="shared" si="1"/>
        <v>400224</v>
      </c>
    </row>
    <row r="79" spans="1:10" x14ac:dyDescent="0.25">
      <c r="A79" t="s">
        <v>100</v>
      </c>
      <c r="B79">
        <v>128730</v>
      </c>
      <c r="C79">
        <v>116235</v>
      </c>
      <c r="D79">
        <v>331400</v>
      </c>
      <c r="E79">
        <v>331400</v>
      </c>
      <c r="F79">
        <v>3000</v>
      </c>
      <c r="G79">
        <v>17970</v>
      </c>
      <c r="H79">
        <v>0</v>
      </c>
      <c r="I79">
        <v>0</v>
      </c>
      <c r="J79">
        <f t="shared" si="1"/>
        <v>465605</v>
      </c>
    </row>
    <row r="80" spans="1:10" x14ac:dyDescent="0.25">
      <c r="A80" t="s">
        <v>101</v>
      </c>
      <c r="B80">
        <v>129270</v>
      </c>
      <c r="C80">
        <v>136554</v>
      </c>
      <c r="D80">
        <v>316030</v>
      </c>
      <c r="E80">
        <v>269206</v>
      </c>
      <c r="F80">
        <v>334</v>
      </c>
      <c r="G80">
        <v>3973</v>
      </c>
      <c r="H80">
        <v>3973</v>
      </c>
      <c r="I80">
        <v>0</v>
      </c>
      <c r="J80">
        <f t="shared" si="1"/>
        <v>409733</v>
      </c>
    </row>
    <row r="81" spans="1:11" x14ac:dyDescent="0.25">
      <c r="A81" t="s">
        <v>102</v>
      </c>
      <c r="B81">
        <v>180910</v>
      </c>
      <c r="C81">
        <v>170469</v>
      </c>
      <c r="D81">
        <v>650180</v>
      </c>
      <c r="E81">
        <v>577936</v>
      </c>
      <c r="F81">
        <v>715</v>
      </c>
      <c r="G81">
        <v>11121</v>
      </c>
      <c r="H81">
        <v>0</v>
      </c>
      <c r="I81">
        <v>0</v>
      </c>
      <c r="J81">
        <f t="shared" si="1"/>
        <v>759526</v>
      </c>
    </row>
    <row r="82" spans="1:11" x14ac:dyDescent="0.25">
      <c r="A82" t="s">
        <v>103</v>
      </c>
      <c r="B82">
        <v>135090</v>
      </c>
      <c r="C82">
        <v>120665</v>
      </c>
      <c r="D82">
        <v>452890</v>
      </c>
      <c r="E82">
        <v>404253</v>
      </c>
      <c r="F82">
        <v>862</v>
      </c>
      <c r="G82">
        <v>3000</v>
      </c>
      <c r="H82">
        <v>3000</v>
      </c>
      <c r="I82">
        <v>0</v>
      </c>
      <c r="J82">
        <f t="shared" si="1"/>
        <v>527918</v>
      </c>
    </row>
    <row r="83" spans="1:11" x14ac:dyDescent="0.25">
      <c r="A83" t="s">
        <v>104</v>
      </c>
      <c r="B83">
        <v>85770</v>
      </c>
      <c r="C83">
        <v>76687</v>
      </c>
      <c r="D83">
        <v>264360</v>
      </c>
      <c r="E83">
        <v>258068</v>
      </c>
      <c r="F83">
        <v>727</v>
      </c>
      <c r="G83">
        <v>1220</v>
      </c>
      <c r="H83">
        <v>0</v>
      </c>
      <c r="I83">
        <v>0</v>
      </c>
      <c r="J83">
        <f t="shared" si="1"/>
        <v>335975</v>
      </c>
    </row>
    <row r="84" spans="1:11" x14ac:dyDescent="0.25">
      <c r="A84" t="s">
        <v>105</v>
      </c>
      <c r="B84">
        <v>23244</v>
      </c>
      <c r="C84">
        <v>36302</v>
      </c>
      <c r="D84">
        <v>118743</v>
      </c>
      <c r="E84">
        <v>98301</v>
      </c>
      <c r="F84">
        <v>0</v>
      </c>
      <c r="G84">
        <v>0</v>
      </c>
      <c r="H84">
        <v>0</v>
      </c>
      <c r="I84">
        <v>0</v>
      </c>
      <c r="J84">
        <f t="shared" si="1"/>
        <v>134603</v>
      </c>
    </row>
    <row r="85" spans="1:11" x14ac:dyDescent="0.25">
      <c r="A85" t="s">
        <v>106</v>
      </c>
      <c r="B85">
        <v>14280</v>
      </c>
      <c r="C85">
        <v>13429</v>
      </c>
      <c r="D85">
        <v>48430</v>
      </c>
      <c r="E85">
        <v>45184</v>
      </c>
      <c r="F85">
        <v>73</v>
      </c>
      <c r="G85">
        <v>2334</v>
      </c>
      <c r="H85">
        <v>1500</v>
      </c>
      <c r="I85">
        <v>0</v>
      </c>
      <c r="J85">
        <f t="shared" si="1"/>
        <v>60947</v>
      </c>
    </row>
    <row r="86" spans="1:11" x14ac:dyDescent="0.25">
      <c r="A86" t="s">
        <v>107</v>
      </c>
      <c r="B86">
        <v>51150</v>
      </c>
      <c r="C86">
        <v>51150</v>
      </c>
      <c r="D86">
        <v>141140</v>
      </c>
      <c r="E86">
        <v>141140</v>
      </c>
      <c r="F86">
        <v>783</v>
      </c>
      <c r="G86">
        <v>0</v>
      </c>
      <c r="H86">
        <v>0</v>
      </c>
      <c r="I86">
        <v>0</v>
      </c>
      <c r="J86">
        <f t="shared" si="1"/>
        <v>192290</v>
      </c>
    </row>
    <row r="87" spans="1:11" x14ac:dyDescent="0.25">
      <c r="A87" t="s">
        <v>108</v>
      </c>
      <c r="B87">
        <v>17520</v>
      </c>
      <c r="C87">
        <v>16973</v>
      </c>
      <c r="D87">
        <v>52200</v>
      </c>
      <c r="E87">
        <v>42105</v>
      </c>
      <c r="F87">
        <v>39</v>
      </c>
      <c r="G87">
        <v>0</v>
      </c>
      <c r="H87">
        <v>0</v>
      </c>
      <c r="I87">
        <v>0</v>
      </c>
      <c r="J87">
        <f t="shared" si="1"/>
        <v>59078</v>
      </c>
    </row>
    <row r="88" spans="1:11" x14ac:dyDescent="0.25">
      <c r="A88" t="s">
        <v>109</v>
      </c>
      <c r="B88">
        <v>190015</v>
      </c>
      <c r="C88">
        <v>147070</v>
      </c>
      <c r="D88">
        <v>672025</v>
      </c>
      <c r="E88">
        <v>425729</v>
      </c>
      <c r="F88">
        <v>421</v>
      </c>
      <c r="G88">
        <v>42596</v>
      </c>
      <c r="J88">
        <f t="shared" si="1"/>
        <v>615395</v>
      </c>
    </row>
    <row r="89" spans="1:11" x14ac:dyDescent="0.25">
      <c r="A89" t="s">
        <v>110</v>
      </c>
      <c r="B89">
        <v>6120</v>
      </c>
      <c r="C89">
        <v>6120</v>
      </c>
      <c r="D89">
        <v>16490</v>
      </c>
      <c r="E89">
        <v>16490</v>
      </c>
      <c r="F89">
        <v>0</v>
      </c>
      <c r="G89">
        <v>0</v>
      </c>
      <c r="H89">
        <v>0</v>
      </c>
      <c r="I89">
        <v>0</v>
      </c>
      <c r="J89">
        <f t="shared" si="1"/>
        <v>22610</v>
      </c>
    </row>
    <row r="90" spans="1:11" ht="15.75" thickBot="1" x14ac:dyDescent="0.3">
      <c r="A90" s="79" t="s">
        <v>151</v>
      </c>
      <c r="B90" s="189">
        <v>50500</v>
      </c>
      <c r="C90" s="189">
        <v>46437</v>
      </c>
      <c r="D90" s="189">
        <v>187050</v>
      </c>
      <c r="E90" s="189">
        <v>144549</v>
      </c>
      <c r="F90" s="189">
        <v>340</v>
      </c>
      <c r="G90" s="189">
        <v>1437</v>
      </c>
      <c r="H90" s="189">
        <v>0</v>
      </c>
      <c r="I90" s="189">
        <v>0</v>
      </c>
      <c r="J90">
        <f t="shared" si="1"/>
        <v>192423</v>
      </c>
    </row>
    <row r="91" spans="1:11" x14ac:dyDescent="0.25">
      <c r="A91" s="2" t="s">
        <v>111</v>
      </c>
      <c r="B91" s="2">
        <f ca="1">SUM(INDIRECT(ADDRESS(ROW()-85,COLUMN())):INDIRECT(ADDRESS(ROW()-1,COLUMN())))</f>
        <v>15240763</v>
      </c>
      <c r="C91" s="152">
        <f ca="1">SUM(INDIRECT(ADDRESS(ROW()-85,COLUMN())):INDIRECT(ADDRESS(ROW()-1,COLUMN())))</f>
        <v>14738636</v>
      </c>
      <c r="D91" s="2">
        <f ca="1">SUM(INDIRECT(ADDRESS(ROW()-85,COLUMN())):INDIRECT(ADDRESS(ROW()-1,COLUMN())))</f>
        <v>50592196</v>
      </c>
      <c r="E91" s="152">
        <f ca="1">SUM(INDIRECT(ADDRESS(ROW()-85,COLUMN())):INDIRECT(ADDRESS(ROW()-1,COLUMN())))</f>
        <v>40825946</v>
      </c>
      <c r="F91" s="2">
        <f ca="1">SUM(INDIRECT(ADDRESS(ROW()-85,COLUMN())):INDIRECT(ADDRESS(ROW()-1,COLUMN())))</f>
        <v>181117</v>
      </c>
      <c r="G91" s="2">
        <f ca="1">SUM(INDIRECT(ADDRESS(ROW()-85,COLUMN())):INDIRECT(ADDRESS(ROW()-1,COLUMN())))</f>
        <v>4302295</v>
      </c>
      <c r="H91" s="2">
        <f ca="1">SUM(INDIRECT(ADDRESS(ROW()-85,COLUMN())):INDIRECT(ADDRESS(ROW()-1,COLUMN())))</f>
        <v>1467023</v>
      </c>
      <c r="I91" s="2">
        <f ca="1">SUM(INDIRECT(ADDRESS(ROW()-85,COLUMN())):INDIRECT(ADDRESS(ROW()-1,COLUMN())))</f>
        <v>211</v>
      </c>
      <c r="J91" s="83">
        <f ca="1">C91+E91+G91</f>
        <v>59866877</v>
      </c>
      <c r="K91" t="s">
        <v>161</v>
      </c>
    </row>
    <row r="92" spans="1:11" ht="45" x14ac:dyDescent="0.25">
      <c r="J92" s="140">
        <f ca="1">J91-G91</f>
        <v>55564582</v>
      </c>
      <c r="K92" t="s">
        <v>162</v>
      </c>
    </row>
    <row r="93" spans="1:11" x14ac:dyDescent="0.25">
      <c r="C93" s="140">
        <f ca="1">C91+E91</f>
        <v>55564582</v>
      </c>
    </row>
    <row r="94" spans="1:11" ht="45" x14ac:dyDescent="0.25">
      <c r="C94" t="s">
        <v>160</v>
      </c>
    </row>
  </sheetData>
  <mergeCells count="7">
    <mergeCell ref="J1:J4"/>
    <mergeCell ref="A1:A4"/>
    <mergeCell ref="B1:I1"/>
    <mergeCell ref="B2:F2"/>
    <mergeCell ref="G2:I3"/>
    <mergeCell ref="B3:C3"/>
    <mergeCell ref="D3:F3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6"/>
  <sheetViews>
    <sheetView zoomScale="93" zoomScaleNormal="93" workbookViewId="0">
      <selection activeCell="C6" sqref="C6:C89"/>
    </sheetView>
  </sheetViews>
  <sheetFormatPr defaultColWidth="9.140625" defaultRowHeight="15" x14ac:dyDescent="0.25"/>
  <cols>
    <col min="1" max="1" width="33.42578125" style="16" customWidth="1"/>
    <col min="2" max="2" width="11.85546875" style="16" customWidth="1"/>
    <col min="3" max="3" width="12" style="17" customWidth="1"/>
    <col min="4" max="4" width="10.42578125" style="17" customWidth="1"/>
    <col min="5" max="5" width="9.140625" style="17" customWidth="1"/>
    <col min="6" max="6" width="9.140625" style="18" customWidth="1"/>
    <col min="7" max="11" width="9.140625" style="17" customWidth="1"/>
    <col min="12" max="12" width="9.140625" style="19" customWidth="1"/>
    <col min="13" max="19" width="9.140625" style="17" customWidth="1"/>
    <col min="20" max="20" width="10.42578125" style="17" customWidth="1"/>
    <col min="21" max="22" width="10.5703125" style="17" bestFit="1" customWidth="1"/>
    <col min="23" max="23" width="10.5703125" style="16" bestFit="1" customWidth="1"/>
    <col min="24" max="24" width="9.28515625" style="16" bestFit="1" customWidth="1"/>
    <col min="25" max="16384" width="9.140625" style="16"/>
  </cols>
  <sheetData>
    <row r="1" spans="1:21" s="3" customFormat="1" ht="18" thickBot="1" x14ac:dyDescent="0.35">
      <c r="A1" s="291" t="s">
        <v>128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3"/>
    </row>
    <row r="2" spans="1:21" s="3" customFormat="1" ht="15.75" thickBot="1" x14ac:dyDescent="0.3">
      <c r="A2" s="294" t="s">
        <v>114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8"/>
    </row>
    <row r="3" spans="1:21" s="3" customFormat="1" ht="15" customHeight="1" x14ac:dyDescent="0.25">
      <c r="A3" s="295"/>
      <c r="B3" s="299" t="s">
        <v>129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3" t="s">
        <v>130</v>
      </c>
      <c r="U3" s="305" t="s">
        <v>131</v>
      </c>
    </row>
    <row r="4" spans="1:21" s="3" customFormat="1" x14ac:dyDescent="0.25">
      <c r="A4" s="295"/>
      <c r="B4" s="300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0"/>
      <c r="U4" s="306"/>
    </row>
    <row r="5" spans="1:21" s="3" customFormat="1" x14ac:dyDescent="0.25">
      <c r="A5" s="295"/>
      <c r="B5" s="300"/>
      <c r="C5" s="308" t="s">
        <v>132</v>
      </c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0"/>
      <c r="U5" s="306"/>
    </row>
    <row r="6" spans="1:21" s="3" customFormat="1" ht="60.75" customHeight="1" thickBot="1" x14ac:dyDescent="0.3">
      <c r="A6" s="296"/>
      <c r="B6" s="300"/>
      <c r="C6" s="4" t="s">
        <v>133</v>
      </c>
      <c r="D6" s="4" t="s">
        <v>8</v>
      </c>
      <c r="E6" s="4" t="s">
        <v>9</v>
      </c>
      <c r="F6" s="4" t="s">
        <v>10</v>
      </c>
      <c r="G6" s="4" t="s">
        <v>134</v>
      </c>
      <c r="H6" s="4" t="s">
        <v>135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4" t="s">
        <v>20</v>
      </c>
      <c r="Q6" s="4" t="s">
        <v>21</v>
      </c>
      <c r="R6" s="4" t="s">
        <v>22</v>
      </c>
      <c r="S6" s="4" t="s">
        <v>23</v>
      </c>
      <c r="T6" s="304"/>
      <c r="U6" s="307"/>
    </row>
    <row r="7" spans="1:21" s="3" customFormat="1" x14ac:dyDescent="0.25">
      <c r="A7" s="5" t="s">
        <v>27</v>
      </c>
      <c r="B7" s="6">
        <v>0</v>
      </c>
      <c r="C7" s="7">
        <v>238725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f t="shared" ref="T7:T45" si="0">C7+D7+E7+F7+G7+H7++I7+J7+K7+L7+M7+N7+O7+P7+Q7+R7+S7</f>
        <v>238725</v>
      </c>
      <c r="U7" s="8">
        <f>B7*100/T7</f>
        <v>0</v>
      </c>
    </row>
    <row r="8" spans="1:21" s="3" customFormat="1" x14ac:dyDescent="0.25">
      <c r="A8" s="9" t="s">
        <v>28</v>
      </c>
      <c r="B8" s="6">
        <v>0</v>
      </c>
      <c r="C8" s="7">
        <v>209280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f t="shared" si="0"/>
        <v>209280</v>
      </c>
      <c r="U8" s="8">
        <f t="shared" ref="U8:U71" si="1">B8*100/T8</f>
        <v>0</v>
      </c>
    </row>
    <row r="9" spans="1:21" s="3" customFormat="1" x14ac:dyDescent="0.25">
      <c r="A9" s="9" t="s">
        <v>29</v>
      </c>
      <c r="B9" s="6">
        <v>0</v>
      </c>
      <c r="C9" s="7">
        <v>53020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f t="shared" si="0"/>
        <v>53020</v>
      </c>
      <c r="U9" s="8">
        <f t="shared" si="1"/>
        <v>0</v>
      </c>
    </row>
    <row r="10" spans="1:21" s="3" customFormat="1" x14ac:dyDescent="0.25">
      <c r="A10" s="9" t="s">
        <v>30</v>
      </c>
      <c r="B10" s="6">
        <v>0</v>
      </c>
      <c r="C10" s="7"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f t="shared" si="0"/>
        <v>0</v>
      </c>
      <c r="U10" s="8" t="e">
        <f t="shared" si="1"/>
        <v>#DIV/0!</v>
      </c>
    </row>
    <row r="11" spans="1:21" s="3" customFormat="1" x14ac:dyDescent="0.25">
      <c r="A11" s="9" t="s">
        <v>31</v>
      </c>
      <c r="B11" s="6">
        <v>12095</v>
      </c>
      <c r="C11" s="7">
        <v>147610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f t="shared" si="0"/>
        <v>147610</v>
      </c>
      <c r="U11" s="8">
        <f t="shared" si="1"/>
        <v>8.1938893028927584</v>
      </c>
    </row>
    <row r="12" spans="1:21" s="3" customFormat="1" x14ac:dyDescent="0.25">
      <c r="A12" s="9" t="s">
        <v>32</v>
      </c>
      <c r="B12" s="6">
        <v>0</v>
      </c>
      <c r="C12" s="7">
        <v>148830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f t="shared" si="0"/>
        <v>148830</v>
      </c>
      <c r="U12" s="8">
        <f t="shared" si="1"/>
        <v>0</v>
      </c>
    </row>
    <row r="13" spans="1:21" s="3" customFormat="1" x14ac:dyDescent="0.25">
      <c r="A13" s="9" t="s">
        <v>33</v>
      </c>
      <c r="B13" s="6">
        <v>1710</v>
      </c>
      <c r="C13" s="7">
        <v>99760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f t="shared" si="0"/>
        <v>99760</v>
      </c>
      <c r="U13" s="8">
        <f t="shared" si="1"/>
        <v>1.7141138732959103</v>
      </c>
    </row>
    <row r="14" spans="1:21" s="3" customFormat="1" x14ac:dyDescent="0.25">
      <c r="A14" s="9" t="s">
        <v>34</v>
      </c>
      <c r="B14" s="6">
        <v>0</v>
      </c>
      <c r="C14" s="7">
        <v>163650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f t="shared" si="0"/>
        <v>163650</v>
      </c>
      <c r="U14" s="8">
        <f t="shared" si="1"/>
        <v>0</v>
      </c>
    </row>
    <row r="15" spans="1:21" s="3" customFormat="1" x14ac:dyDescent="0.25">
      <c r="A15" s="9" t="s">
        <v>35</v>
      </c>
      <c r="B15" s="6">
        <v>1230</v>
      </c>
      <c r="C15" s="7">
        <v>39170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f t="shared" si="0"/>
        <v>39170</v>
      </c>
      <c r="U15" s="8">
        <f t="shared" si="1"/>
        <v>3.1401582844013274</v>
      </c>
    </row>
    <row r="16" spans="1:21" s="3" customFormat="1" x14ac:dyDescent="0.25">
      <c r="A16" s="9" t="s">
        <v>36</v>
      </c>
      <c r="B16" s="6">
        <v>70007</v>
      </c>
      <c r="C16" s="7">
        <v>371380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f t="shared" si="0"/>
        <v>371380</v>
      </c>
      <c r="U16" s="8">
        <f t="shared" si="1"/>
        <v>18.850503527384351</v>
      </c>
    </row>
    <row r="17" spans="1:21" s="3" customFormat="1" x14ac:dyDescent="0.25">
      <c r="A17" s="9" t="s">
        <v>37</v>
      </c>
      <c r="B17" s="6"/>
      <c r="C17" s="7">
        <v>117500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f t="shared" si="0"/>
        <v>117500</v>
      </c>
      <c r="U17" s="8">
        <f t="shared" si="1"/>
        <v>0</v>
      </c>
    </row>
    <row r="18" spans="1:21" s="3" customFormat="1" x14ac:dyDescent="0.25">
      <c r="A18" s="9" t="s">
        <v>38</v>
      </c>
      <c r="B18" s="6">
        <v>0</v>
      </c>
      <c r="C18" s="7">
        <v>35110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f t="shared" si="0"/>
        <v>35110</v>
      </c>
      <c r="U18" s="8">
        <f t="shared" si="1"/>
        <v>0</v>
      </c>
    </row>
    <row r="19" spans="1:21" s="3" customFormat="1" x14ac:dyDescent="0.25">
      <c r="A19" s="9" t="s">
        <v>39</v>
      </c>
      <c r="B19" s="6">
        <v>0</v>
      </c>
      <c r="C19" s="7"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f t="shared" si="0"/>
        <v>0</v>
      </c>
      <c r="U19" s="8" t="e">
        <f t="shared" si="1"/>
        <v>#DIV/0!</v>
      </c>
    </row>
    <row r="20" spans="1:21" s="3" customFormat="1" x14ac:dyDescent="0.25">
      <c r="A20" s="9" t="s">
        <v>40</v>
      </c>
      <c r="B20" s="6">
        <v>0</v>
      </c>
      <c r="C20" s="7"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f t="shared" si="0"/>
        <v>0</v>
      </c>
      <c r="U20" s="8" t="e">
        <f t="shared" si="1"/>
        <v>#DIV/0!</v>
      </c>
    </row>
    <row r="21" spans="1:21" s="3" customFormat="1" x14ac:dyDescent="0.25">
      <c r="A21" s="9" t="s">
        <v>41</v>
      </c>
      <c r="B21" s="6">
        <v>23676</v>
      </c>
      <c r="C21" s="7">
        <v>211400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f t="shared" si="0"/>
        <v>211400</v>
      </c>
      <c r="U21" s="8">
        <f t="shared" si="1"/>
        <v>11.199621570482497</v>
      </c>
    </row>
    <row r="22" spans="1:21" s="3" customFormat="1" x14ac:dyDescent="0.25">
      <c r="A22" s="9" t="s">
        <v>42</v>
      </c>
      <c r="B22" s="6">
        <v>6</v>
      </c>
      <c r="C22" s="7">
        <v>200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f t="shared" si="0"/>
        <v>200</v>
      </c>
      <c r="U22" s="8">
        <f t="shared" si="1"/>
        <v>3</v>
      </c>
    </row>
    <row r="23" spans="1:21" s="3" customFormat="1" x14ac:dyDescent="0.25">
      <c r="A23" s="9" t="s">
        <v>43</v>
      </c>
      <c r="B23" s="6">
        <v>6053</v>
      </c>
      <c r="C23" s="7">
        <v>169380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f t="shared" si="0"/>
        <v>169380</v>
      </c>
      <c r="U23" s="8">
        <f t="shared" si="1"/>
        <v>3.5736214429094346</v>
      </c>
    </row>
    <row r="24" spans="1:21" s="3" customFormat="1" x14ac:dyDescent="0.25">
      <c r="A24" s="9" t="s">
        <v>44</v>
      </c>
      <c r="B24" s="6">
        <v>0</v>
      </c>
      <c r="C24" s="7">
        <v>686920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f t="shared" si="0"/>
        <v>686920</v>
      </c>
      <c r="U24" s="8">
        <f t="shared" si="1"/>
        <v>0</v>
      </c>
    </row>
    <row r="25" spans="1:21" s="3" customFormat="1" x14ac:dyDescent="0.25">
      <c r="A25" s="9" t="s">
        <v>45</v>
      </c>
      <c r="B25" s="6">
        <v>1478</v>
      </c>
      <c r="C25" s="7">
        <v>91480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 t="shared" si="0"/>
        <v>91480</v>
      </c>
      <c r="U25" s="8">
        <f t="shared" si="1"/>
        <v>1.6156536947966769</v>
      </c>
    </row>
    <row r="26" spans="1:21" s="3" customFormat="1" x14ac:dyDescent="0.25">
      <c r="A26" s="9" t="s">
        <v>46</v>
      </c>
      <c r="B26" s="6">
        <v>0</v>
      </c>
      <c r="C26" s="7"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f t="shared" si="0"/>
        <v>0</v>
      </c>
      <c r="U26" s="8" t="e">
        <f t="shared" si="1"/>
        <v>#DIV/0!</v>
      </c>
    </row>
    <row r="27" spans="1:21" s="3" customFormat="1" x14ac:dyDescent="0.25">
      <c r="A27" s="9" t="s">
        <v>47</v>
      </c>
      <c r="B27" s="6">
        <v>0</v>
      </c>
      <c r="C27" s="7">
        <v>155210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f t="shared" si="0"/>
        <v>155210</v>
      </c>
      <c r="U27" s="8">
        <f t="shared" si="1"/>
        <v>0</v>
      </c>
    </row>
    <row r="28" spans="1:21" s="3" customFormat="1" x14ac:dyDescent="0.25">
      <c r="A28" s="9" t="s">
        <v>48</v>
      </c>
      <c r="B28" s="6">
        <v>6239</v>
      </c>
      <c r="C28" s="7">
        <v>169770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f t="shared" si="0"/>
        <v>169770</v>
      </c>
      <c r="U28" s="8">
        <f t="shared" si="1"/>
        <v>3.6749720209695469</v>
      </c>
    </row>
    <row r="29" spans="1:21" s="3" customFormat="1" x14ac:dyDescent="0.25">
      <c r="A29" s="9" t="s">
        <v>49</v>
      </c>
      <c r="B29" s="6">
        <v>3369</v>
      </c>
      <c r="C29" s="7">
        <v>167202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f t="shared" si="0"/>
        <v>167202</v>
      </c>
      <c r="U29" s="8">
        <f t="shared" si="1"/>
        <v>2.0149280510998673</v>
      </c>
    </row>
    <row r="30" spans="1:21" s="3" customFormat="1" x14ac:dyDescent="0.25">
      <c r="A30" s="9" t="s">
        <v>50</v>
      </c>
      <c r="B30" s="6">
        <v>0</v>
      </c>
      <c r="C30" s="7">
        <v>373150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f t="shared" si="0"/>
        <v>373150</v>
      </c>
      <c r="U30" s="8">
        <f t="shared" si="1"/>
        <v>0</v>
      </c>
    </row>
    <row r="31" spans="1:21" s="3" customFormat="1" x14ac:dyDescent="0.25">
      <c r="A31" s="9" t="s">
        <v>51</v>
      </c>
      <c r="B31" s="6">
        <v>720</v>
      </c>
      <c r="C31" s="7">
        <v>109420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f t="shared" si="0"/>
        <v>109420</v>
      </c>
      <c r="U31" s="8">
        <f t="shared" si="1"/>
        <v>0.6580149881191738</v>
      </c>
    </row>
    <row r="32" spans="1:21" s="3" customFormat="1" x14ac:dyDescent="0.25">
      <c r="A32" s="9" t="s">
        <v>52</v>
      </c>
      <c r="B32" s="6">
        <v>0</v>
      </c>
      <c r="C32" s="7"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f t="shared" si="0"/>
        <v>0</v>
      </c>
      <c r="U32" s="8" t="e">
        <f t="shared" si="1"/>
        <v>#DIV/0!</v>
      </c>
    </row>
    <row r="33" spans="1:21" s="3" customFormat="1" x14ac:dyDescent="0.25">
      <c r="A33" s="9" t="s">
        <v>53</v>
      </c>
      <c r="B33" s="6">
        <v>0</v>
      </c>
      <c r="C33" s="7">
        <v>95600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f t="shared" si="0"/>
        <v>95600</v>
      </c>
      <c r="U33" s="8">
        <f t="shared" si="1"/>
        <v>0</v>
      </c>
    </row>
    <row r="34" spans="1:21" s="3" customFormat="1" x14ac:dyDescent="0.25">
      <c r="A34" s="9" t="s">
        <v>54</v>
      </c>
      <c r="B34" s="6">
        <v>826</v>
      </c>
      <c r="C34" s="7">
        <v>430750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f t="shared" si="0"/>
        <v>430750</v>
      </c>
      <c r="U34" s="8">
        <f t="shared" si="1"/>
        <v>0.19175856065002903</v>
      </c>
    </row>
    <row r="35" spans="1:21" s="3" customFormat="1" x14ac:dyDescent="0.25">
      <c r="A35" s="9" t="s">
        <v>55</v>
      </c>
      <c r="B35" s="6">
        <v>0</v>
      </c>
      <c r="C35" s="7"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f t="shared" si="0"/>
        <v>0</v>
      </c>
      <c r="U35" s="8" t="e">
        <f t="shared" si="1"/>
        <v>#DIV/0!</v>
      </c>
    </row>
    <row r="36" spans="1:21" s="3" customFormat="1" x14ac:dyDescent="0.25">
      <c r="A36" s="9" t="s">
        <v>56</v>
      </c>
      <c r="B36" s="6">
        <v>25</v>
      </c>
      <c r="C36" s="7">
        <v>58730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f t="shared" si="0"/>
        <v>58730</v>
      </c>
      <c r="U36" s="8">
        <f t="shared" si="1"/>
        <v>4.256768261535842E-2</v>
      </c>
    </row>
    <row r="37" spans="1:21" s="3" customFormat="1" x14ac:dyDescent="0.25">
      <c r="A37" s="9" t="s">
        <v>57</v>
      </c>
      <c r="B37" s="6">
        <v>0</v>
      </c>
      <c r="C37" s="7">
        <v>675673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f t="shared" si="0"/>
        <v>675673</v>
      </c>
      <c r="U37" s="8">
        <f t="shared" si="1"/>
        <v>0</v>
      </c>
    </row>
    <row r="38" spans="1:21" s="3" customFormat="1" x14ac:dyDescent="0.25">
      <c r="A38" s="9" t="s">
        <v>58</v>
      </c>
      <c r="B38" s="6">
        <v>0</v>
      </c>
      <c r="C38" s="7">
        <v>69770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f t="shared" si="0"/>
        <v>69770</v>
      </c>
      <c r="U38" s="8">
        <f t="shared" si="1"/>
        <v>0</v>
      </c>
    </row>
    <row r="39" spans="1:21" s="3" customFormat="1" x14ac:dyDescent="0.25">
      <c r="A39" s="9" t="s">
        <v>59</v>
      </c>
      <c r="B39" s="6">
        <v>0</v>
      </c>
      <c r="C39" s="7">
        <v>95610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f t="shared" si="0"/>
        <v>95610</v>
      </c>
      <c r="U39" s="8">
        <f t="shared" si="1"/>
        <v>0</v>
      </c>
    </row>
    <row r="40" spans="1:21" s="3" customFormat="1" x14ac:dyDescent="0.25">
      <c r="A40" s="9" t="s">
        <v>60</v>
      </c>
      <c r="B40" s="6">
        <v>1025</v>
      </c>
      <c r="C40" s="7">
        <v>47970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f t="shared" si="0"/>
        <v>47970</v>
      </c>
      <c r="U40" s="8">
        <f t="shared" si="1"/>
        <v>2.1367521367521367</v>
      </c>
    </row>
    <row r="41" spans="1:21" s="3" customFormat="1" x14ac:dyDescent="0.25">
      <c r="A41" s="9" t="s">
        <v>61</v>
      </c>
      <c r="B41" s="6">
        <v>387</v>
      </c>
      <c r="C41" s="7">
        <v>67740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f t="shared" si="0"/>
        <v>67740</v>
      </c>
      <c r="U41" s="8">
        <f t="shared" si="1"/>
        <v>0.57130203720106287</v>
      </c>
    </row>
    <row r="42" spans="1:21" s="3" customFormat="1" x14ac:dyDescent="0.25">
      <c r="A42" s="9" t="s">
        <v>62</v>
      </c>
      <c r="B42" s="6">
        <v>0</v>
      </c>
      <c r="C42" s="7">
        <v>97609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f t="shared" si="0"/>
        <v>97609</v>
      </c>
      <c r="U42" s="8">
        <f t="shared" si="1"/>
        <v>0</v>
      </c>
    </row>
    <row r="43" spans="1:21" s="3" customFormat="1" x14ac:dyDescent="0.25">
      <c r="A43" s="9" t="s">
        <v>63</v>
      </c>
      <c r="B43" s="6">
        <v>11698</v>
      </c>
      <c r="C43" s="7">
        <v>169170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f t="shared" si="0"/>
        <v>169170</v>
      </c>
      <c r="U43" s="8">
        <f t="shared" si="1"/>
        <v>6.9149376366968136</v>
      </c>
    </row>
    <row r="44" spans="1:21" s="3" customFormat="1" x14ac:dyDescent="0.25">
      <c r="A44" s="9" t="s">
        <v>64</v>
      </c>
      <c r="B44" s="6">
        <v>49763</v>
      </c>
      <c r="C44" s="7">
        <v>906740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f t="shared" si="0"/>
        <v>906740</v>
      </c>
      <c r="U44" s="8">
        <f t="shared" si="1"/>
        <v>5.4881222842270114</v>
      </c>
    </row>
    <row r="45" spans="1:21" s="3" customFormat="1" x14ac:dyDescent="0.25">
      <c r="A45" s="9" t="s">
        <v>65</v>
      </c>
      <c r="B45" s="6">
        <v>50</v>
      </c>
      <c r="C45" s="7">
        <v>424830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f t="shared" si="0"/>
        <v>424830</v>
      </c>
      <c r="U45" s="8">
        <f t="shared" si="1"/>
        <v>1.1769413647812066E-2</v>
      </c>
    </row>
    <row r="46" spans="1:21" s="3" customFormat="1" x14ac:dyDescent="0.25">
      <c r="A46" s="9" t="s">
        <v>66</v>
      </c>
      <c r="B46" s="6">
        <v>3541</v>
      </c>
      <c r="C46" s="7">
        <v>140050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10">
        <v>375543</v>
      </c>
      <c r="U46" s="8">
        <f t="shared" si="1"/>
        <v>0.94290134551835614</v>
      </c>
    </row>
    <row r="47" spans="1:21" s="3" customFormat="1" x14ac:dyDescent="0.25">
      <c r="A47" s="9" t="s">
        <v>67</v>
      </c>
      <c r="B47" s="6">
        <v>44714</v>
      </c>
      <c r="C47" s="7">
        <v>409943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>
        <f t="shared" ref="T47:T91" si="2">C47+D47+E47+F47+G47+H47++I47+J47+K47+L47+M47+N47+O47+P47+Q47+R47+S47</f>
        <v>409943</v>
      </c>
      <c r="U47" s="8">
        <f t="shared" si="1"/>
        <v>10.907370049006813</v>
      </c>
    </row>
    <row r="48" spans="1:21" s="3" customFormat="1" x14ac:dyDescent="0.25">
      <c r="A48" s="9" t="s">
        <v>68</v>
      </c>
      <c r="B48" s="6">
        <v>33344</v>
      </c>
      <c r="C48" s="7">
        <v>389590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f t="shared" si="2"/>
        <v>389590</v>
      </c>
      <c r="U48" s="8">
        <f t="shared" si="1"/>
        <v>8.5587412407916013</v>
      </c>
    </row>
    <row r="49" spans="1:21" s="3" customFormat="1" x14ac:dyDescent="0.25">
      <c r="A49" s="9" t="s">
        <v>69</v>
      </c>
      <c r="B49" s="6">
        <v>32766</v>
      </c>
      <c r="C49" s="7">
        <v>199590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>
        <f t="shared" si="2"/>
        <v>199590</v>
      </c>
      <c r="U49" s="8">
        <f t="shared" si="1"/>
        <v>16.416654140989028</v>
      </c>
    </row>
    <row r="50" spans="1:21" s="3" customFormat="1" x14ac:dyDescent="0.25">
      <c r="A50" s="9" t="s">
        <v>70</v>
      </c>
      <c r="B50" s="6">
        <v>13436</v>
      </c>
      <c r="C50" s="7">
        <v>110480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f t="shared" si="2"/>
        <v>110480</v>
      </c>
      <c r="U50" s="8">
        <f t="shared" si="1"/>
        <v>12.161477190441708</v>
      </c>
    </row>
    <row r="51" spans="1:21" s="3" customFormat="1" x14ac:dyDescent="0.25">
      <c r="A51" s="9" t="s">
        <v>71</v>
      </c>
      <c r="B51" s="6">
        <v>62561</v>
      </c>
      <c r="C51" s="7">
        <v>123420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f t="shared" si="2"/>
        <v>123420</v>
      </c>
      <c r="U51" s="8">
        <f t="shared" si="1"/>
        <v>50.689515475611735</v>
      </c>
    </row>
    <row r="52" spans="1:21" s="3" customFormat="1" x14ac:dyDescent="0.25">
      <c r="A52" s="9" t="s">
        <v>72</v>
      </c>
      <c r="B52" s="6">
        <v>36578</v>
      </c>
      <c r="C52" s="7">
        <v>188930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f t="shared" si="2"/>
        <v>188930</v>
      </c>
      <c r="U52" s="8">
        <f t="shared" si="1"/>
        <v>19.360609749642723</v>
      </c>
    </row>
    <row r="53" spans="1:21" s="3" customFormat="1" x14ac:dyDescent="0.25">
      <c r="A53" s="9" t="s">
        <v>73</v>
      </c>
      <c r="B53" s="6">
        <v>0</v>
      </c>
      <c r="C53" s="7">
        <v>216870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>
        <f t="shared" si="2"/>
        <v>216870</v>
      </c>
      <c r="U53" s="8">
        <f t="shared" si="1"/>
        <v>0</v>
      </c>
    </row>
    <row r="54" spans="1:21" s="3" customFormat="1" x14ac:dyDescent="0.25">
      <c r="A54" s="9" t="s">
        <v>74</v>
      </c>
      <c r="B54" s="6">
        <v>2700</v>
      </c>
      <c r="C54" s="7">
        <v>198352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f t="shared" si="2"/>
        <v>198352</v>
      </c>
      <c r="U54" s="8">
        <f t="shared" si="1"/>
        <v>1.3612164233282247</v>
      </c>
    </row>
    <row r="55" spans="1:21" s="3" customFormat="1" x14ac:dyDescent="0.25">
      <c r="A55" s="9" t="s">
        <v>75</v>
      </c>
      <c r="B55" s="6">
        <v>7935</v>
      </c>
      <c r="C55" s="7">
        <v>216850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f t="shared" si="2"/>
        <v>216850</v>
      </c>
      <c r="U55" s="8">
        <f t="shared" si="1"/>
        <v>3.6592114364768271</v>
      </c>
    </row>
    <row r="56" spans="1:21" s="3" customFormat="1" x14ac:dyDescent="0.25">
      <c r="A56" s="9" t="s">
        <v>76</v>
      </c>
      <c r="B56" s="6">
        <v>0</v>
      </c>
      <c r="C56" s="7">
        <v>53500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>
        <f t="shared" si="2"/>
        <v>53500</v>
      </c>
      <c r="U56" s="8">
        <f t="shared" si="1"/>
        <v>0</v>
      </c>
    </row>
    <row r="57" spans="1:21" s="3" customFormat="1" x14ac:dyDescent="0.25">
      <c r="A57" s="9" t="s">
        <v>77</v>
      </c>
      <c r="B57" s="6">
        <v>3694</v>
      </c>
      <c r="C57" s="7">
        <v>252580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f t="shared" si="2"/>
        <v>252580</v>
      </c>
      <c r="U57" s="8">
        <f t="shared" si="1"/>
        <v>1.4625069284979018</v>
      </c>
    </row>
    <row r="58" spans="1:21" s="3" customFormat="1" x14ac:dyDescent="0.25">
      <c r="A58" s="9" t="s">
        <v>78</v>
      </c>
      <c r="B58" s="6">
        <v>0</v>
      </c>
      <c r="C58" s="7">
        <v>0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f t="shared" si="2"/>
        <v>0</v>
      </c>
      <c r="U58" s="8" t="e">
        <f t="shared" si="1"/>
        <v>#DIV/0!</v>
      </c>
    </row>
    <row r="59" spans="1:21" s="3" customFormat="1" x14ac:dyDescent="0.25">
      <c r="A59" s="9" t="s">
        <v>79</v>
      </c>
      <c r="B59" s="6">
        <v>630</v>
      </c>
      <c r="C59" s="7">
        <v>356560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f t="shared" si="2"/>
        <v>356560</v>
      </c>
      <c r="U59" s="8">
        <f t="shared" si="1"/>
        <v>0.17668835539600627</v>
      </c>
    </row>
    <row r="60" spans="1:21" s="3" customFormat="1" x14ac:dyDescent="0.25">
      <c r="A60" s="9" t="s">
        <v>80</v>
      </c>
      <c r="B60" s="6">
        <v>0</v>
      </c>
      <c r="C60" s="7">
        <v>140950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f t="shared" si="2"/>
        <v>140950</v>
      </c>
      <c r="U60" s="8">
        <f t="shared" si="1"/>
        <v>0</v>
      </c>
    </row>
    <row r="61" spans="1:21" s="3" customFormat="1" x14ac:dyDescent="0.25">
      <c r="A61" s="9" t="s">
        <v>81</v>
      </c>
      <c r="B61" s="6">
        <v>0</v>
      </c>
      <c r="C61" s="7">
        <v>0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f t="shared" si="2"/>
        <v>0</v>
      </c>
      <c r="U61" s="8" t="e">
        <f t="shared" si="1"/>
        <v>#DIV/0!</v>
      </c>
    </row>
    <row r="62" spans="1:21" s="3" customFormat="1" x14ac:dyDescent="0.25">
      <c r="A62" s="9" t="s">
        <v>82</v>
      </c>
      <c r="B62" s="6">
        <v>1162</v>
      </c>
      <c r="C62" s="7">
        <v>29080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>
        <f t="shared" si="2"/>
        <v>29080</v>
      </c>
      <c r="U62" s="8">
        <f t="shared" si="1"/>
        <v>3.9958734525447044</v>
      </c>
    </row>
    <row r="63" spans="1:21" s="3" customFormat="1" x14ac:dyDescent="0.25">
      <c r="A63" s="9" t="s">
        <v>83</v>
      </c>
      <c r="B63" s="6">
        <v>7255</v>
      </c>
      <c r="C63" s="7">
        <v>118250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>
        <f t="shared" si="2"/>
        <v>118250</v>
      </c>
      <c r="U63" s="8">
        <f t="shared" si="1"/>
        <v>6.1353065539112048</v>
      </c>
    </row>
    <row r="64" spans="1:21" s="3" customFormat="1" x14ac:dyDescent="0.25">
      <c r="A64" s="9" t="s">
        <v>84</v>
      </c>
      <c r="B64" s="6">
        <v>586</v>
      </c>
      <c r="C64" s="7">
        <v>619500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>
        <f t="shared" si="2"/>
        <v>619500</v>
      </c>
      <c r="U64" s="8">
        <f t="shared" si="1"/>
        <v>9.4592413236481029E-2</v>
      </c>
    </row>
    <row r="65" spans="1:24" s="3" customFormat="1" x14ac:dyDescent="0.25">
      <c r="A65" s="9" t="s">
        <v>85</v>
      </c>
      <c r="B65" s="6">
        <v>2034</v>
      </c>
      <c r="C65" s="7">
        <v>236060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>
        <f t="shared" si="2"/>
        <v>236060</v>
      </c>
      <c r="U65" s="8">
        <f t="shared" si="1"/>
        <v>0.86164534440396512</v>
      </c>
    </row>
    <row r="66" spans="1:24" s="3" customFormat="1" x14ac:dyDescent="0.25">
      <c r="A66" s="9" t="s">
        <v>86</v>
      </c>
      <c r="B66" s="6">
        <v>3191</v>
      </c>
      <c r="C66" s="7">
        <v>543710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f t="shared" si="2"/>
        <v>543710</v>
      </c>
      <c r="U66" s="8">
        <f t="shared" si="1"/>
        <v>0.58689374850563725</v>
      </c>
    </row>
    <row r="67" spans="1:24" s="3" customFormat="1" x14ac:dyDescent="0.25">
      <c r="A67" s="9" t="s">
        <v>87</v>
      </c>
      <c r="B67" s="6">
        <v>0</v>
      </c>
      <c r="C67" s="7">
        <v>239170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>
        <f t="shared" si="2"/>
        <v>239170</v>
      </c>
      <c r="U67" s="8">
        <f t="shared" si="1"/>
        <v>0</v>
      </c>
    </row>
    <row r="68" spans="1:24" s="3" customFormat="1" x14ac:dyDescent="0.25">
      <c r="A68" s="9" t="s">
        <v>88</v>
      </c>
      <c r="B68" s="6">
        <v>0</v>
      </c>
      <c r="C68" s="7">
        <v>27800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>
        <f t="shared" si="2"/>
        <v>27800</v>
      </c>
      <c r="U68" s="8">
        <f t="shared" si="1"/>
        <v>0</v>
      </c>
    </row>
    <row r="69" spans="1:24" s="3" customFormat="1" x14ac:dyDescent="0.25">
      <c r="A69" s="9" t="s">
        <v>89</v>
      </c>
      <c r="B69" s="6">
        <v>8228</v>
      </c>
      <c r="C69" s="7">
        <v>148468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>
        <f t="shared" si="2"/>
        <v>148468</v>
      </c>
      <c r="U69" s="8">
        <f t="shared" si="1"/>
        <v>5.5419349624161436</v>
      </c>
    </row>
    <row r="70" spans="1:24" s="3" customFormat="1" x14ac:dyDescent="0.25">
      <c r="A70" s="9" t="s">
        <v>90</v>
      </c>
      <c r="B70" s="6">
        <v>6299</v>
      </c>
      <c r="C70" s="7">
        <v>29880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>
        <f t="shared" si="2"/>
        <v>29880</v>
      </c>
      <c r="U70" s="8">
        <f t="shared" si="1"/>
        <v>21.0809906291834</v>
      </c>
    </row>
    <row r="71" spans="1:24" s="3" customFormat="1" x14ac:dyDescent="0.25">
      <c r="A71" s="9" t="s">
        <v>91</v>
      </c>
      <c r="B71" s="6">
        <v>0</v>
      </c>
      <c r="C71" s="7">
        <v>31900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>
        <f t="shared" si="2"/>
        <v>31900</v>
      </c>
      <c r="U71" s="8">
        <f t="shared" si="1"/>
        <v>0</v>
      </c>
    </row>
    <row r="72" spans="1:24" s="3" customFormat="1" x14ac:dyDescent="0.25">
      <c r="A72" s="9" t="s">
        <v>92</v>
      </c>
      <c r="B72" s="6">
        <v>1500</v>
      </c>
      <c r="C72" s="7">
        <v>68160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>
        <f t="shared" si="2"/>
        <v>68160</v>
      </c>
      <c r="U72" s="8">
        <f t="shared" ref="U72:U92" si="3">B72*100/T72</f>
        <v>2.2007042253521125</v>
      </c>
      <c r="X72" s="3">
        <f>C72+I72</f>
        <v>68160</v>
      </c>
    </row>
    <row r="73" spans="1:24" s="3" customFormat="1" x14ac:dyDescent="0.25">
      <c r="A73" s="9" t="s">
        <v>93</v>
      </c>
      <c r="B73" s="6">
        <v>28975</v>
      </c>
      <c r="C73" s="7">
        <v>343730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>
        <f t="shared" si="2"/>
        <v>343730</v>
      </c>
      <c r="U73" s="8">
        <f t="shared" si="3"/>
        <v>8.4295813574607976</v>
      </c>
    </row>
    <row r="74" spans="1:24" s="3" customFormat="1" x14ac:dyDescent="0.25">
      <c r="A74" s="9" t="s">
        <v>94</v>
      </c>
      <c r="B74" s="6">
        <v>2728</v>
      </c>
      <c r="C74" s="7">
        <v>398620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>
        <f t="shared" si="2"/>
        <v>398620</v>
      </c>
      <c r="U74" s="8">
        <f t="shared" si="3"/>
        <v>0.68436104560734534</v>
      </c>
    </row>
    <row r="75" spans="1:24" s="3" customFormat="1" x14ac:dyDescent="0.25">
      <c r="A75" s="9" t="s">
        <v>95</v>
      </c>
      <c r="B75" s="6">
        <v>5673</v>
      </c>
      <c r="C75" s="7">
        <v>264120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f t="shared" si="2"/>
        <v>264120</v>
      </c>
      <c r="U75" s="8">
        <f t="shared" si="3"/>
        <v>2.147887323943662</v>
      </c>
    </row>
    <row r="76" spans="1:24" s="3" customFormat="1" x14ac:dyDescent="0.25">
      <c r="A76" s="9" t="s">
        <v>96</v>
      </c>
      <c r="B76" s="6">
        <v>24259</v>
      </c>
      <c r="C76" s="7">
        <v>388680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>
        <f t="shared" si="2"/>
        <v>388680</v>
      </c>
      <c r="U76" s="8">
        <f t="shared" si="3"/>
        <v>6.2413810846969229</v>
      </c>
    </row>
    <row r="77" spans="1:24" s="3" customFormat="1" x14ac:dyDescent="0.25">
      <c r="A77" s="9" t="s">
        <v>97</v>
      </c>
      <c r="B77" s="6">
        <v>33095</v>
      </c>
      <c r="C77" s="7">
        <v>412870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f t="shared" si="2"/>
        <v>412870</v>
      </c>
      <c r="U77" s="8">
        <f t="shared" si="3"/>
        <v>8.015840337152131</v>
      </c>
    </row>
    <row r="78" spans="1:24" s="3" customFormat="1" x14ac:dyDescent="0.25">
      <c r="A78" s="9" t="s">
        <v>98</v>
      </c>
      <c r="B78" s="6">
        <v>218837</v>
      </c>
      <c r="C78" s="7">
        <v>277040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f t="shared" si="2"/>
        <v>277040</v>
      </c>
      <c r="U78" s="8">
        <f t="shared" si="3"/>
        <v>78.991120415824426</v>
      </c>
    </row>
    <row r="79" spans="1:24" s="3" customFormat="1" x14ac:dyDescent="0.25">
      <c r="A79" s="9" t="s">
        <v>99</v>
      </c>
      <c r="B79" s="6">
        <v>0</v>
      </c>
      <c r="C79" s="7">
        <v>146700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f t="shared" si="2"/>
        <v>146700</v>
      </c>
      <c r="U79" s="8">
        <f t="shared" si="3"/>
        <v>0</v>
      </c>
    </row>
    <row r="80" spans="1:24" s="3" customFormat="1" x14ac:dyDescent="0.25">
      <c r="A80" s="9" t="s">
        <v>100</v>
      </c>
      <c r="B80" s="6">
        <v>1456</v>
      </c>
      <c r="C80" s="7">
        <v>139670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>
        <f t="shared" si="2"/>
        <v>139670</v>
      </c>
      <c r="U80" s="8">
        <f t="shared" si="3"/>
        <v>1.042457220591394</v>
      </c>
    </row>
    <row r="81" spans="1:21" s="3" customFormat="1" x14ac:dyDescent="0.25">
      <c r="A81" s="9" t="s">
        <v>101</v>
      </c>
      <c r="B81" s="6">
        <v>0</v>
      </c>
      <c r="C81" s="7">
        <v>155460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>
        <f t="shared" si="2"/>
        <v>155460</v>
      </c>
      <c r="U81" s="8">
        <f t="shared" si="3"/>
        <v>0</v>
      </c>
    </row>
    <row r="82" spans="1:21" s="3" customFormat="1" x14ac:dyDescent="0.25">
      <c r="A82" s="9" t="s">
        <v>102</v>
      </c>
      <c r="B82" s="6">
        <v>0</v>
      </c>
      <c r="C82" s="7">
        <v>42680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>
        <f t="shared" si="2"/>
        <v>42680</v>
      </c>
      <c r="U82" s="8">
        <f t="shared" si="3"/>
        <v>0</v>
      </c>
    </row>
    <row r="83" spans="1:21" s="3" customFormat="1" x14ac:dyDescent="0.25">
      <c r="A83" s="9" t="s">
        <v>103</v>
      </c>
      <c r="B83" s="6">
        <v>0</v>
      </c>
      <c r="C83" s="7">
        <v>39356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f t="shared" si="2"/>
        <v>39356</v>
      </c>
      <c r="U83" s="8">
        <f t="shared" si="3"/>
        <v>0</v>
      </c>
    </row>
    <row r="84" spans="1:21" s="3" customFormat="1" x14ac:dyDescent="0.25">
      <c r="A84" s="9" t="s">
        <v>104</v>
      </c>
      <c r="B84" s="6">
        <v>1182</v>
      </c>
      <c r="C84" s="7">
        <v>113690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f t="shared" si="2"/>
        <v>113690</v>
      </c>
      <c r="U84" s="8">
        <f t="shared" si="3"/>
        <v>1.0396692761016799</v>
      </c>
    </row>
    <row r="85" spans="1:21" s="3" customFormat="1" x14ac:dyDescent="0.25">
      <c r="A85" s="9" t="s">
        <v>105</v>
      </c>
      <c r="B85" s="6">
        <v>3116</v>
      </c>
      <c r="C85" s="7">
        <v>63202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>
        <f t="shared" si="2"/>
        <v>63202</v>
      </c>
      <c r="U85" s="8">
        <f t="shared" si="3"/>
        <v>4.9302237270972435</v>
      </c>
    </row>
    <row r="86" spans="1:21" s="3" customFormat="1" x14ac:dyDescent="0.25">
      <c r="A86" s="9" t="s">
        <v>106</v>
      </c>
      <c r="B86" s="6">
        <v>1473</v>
      </c>
      <c r="C86" s="7">
        <v>20600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>
        <f t="shared" si="2"/>
        <v>20600</v>
      </c>
      <c r="U86" s="8">
        <f t="shared" si="3"/>
        <v>7.150485436893204</v>
      </c>
    </row>
    <row r="87" spans="1:21" s="3" customFormat="1" x14ac:dyDescent="0.25">
      <c r="A87" s="9" t="s">
        <v>107</v>
      </c>
      <c r="B87" s="6">
        <v>0</v>
      </c>
      <c r="C87" s="7">
        <v>60030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>
        <f t="shared" si="2"/>
        <v>60030</v>
      </c>
      <c r="U87" s="8">
        <f t="shared" si="3"/>
        <v>0</v>
      </c>
    </row>
    <row r="88" spans="1:21" s="3" customFormat="1" x14ac:dyDescent="0.25">
      <c r="A88" s="9" t="s">
        <v>108</v>
      </c>
      <c r="B88" s="6">
        <v>0</v>
      </c>
      <c r="C88" s="7">
        <v>0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f t="shared" si="2"/>
        <v>0</v>
      </c>
      <c r="U88" s="8" t="e">
        <f t="shared" si="3"/>
        <v>#DIV/0!</v>
      </c>
    </row>
    <row r="89" spans="1:21" s="3" customFormat="1" x14ac:dyDescent="0.25">
      <c r="A89" s="9" t="s">
        <v>109</v>
      </c>
      <c r="B89" s="6">
        <v>0</v>
      </c>
      <c r="C89" s="7">
        <v>276340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>
        <f t="shared" si="2"/>
        <v>276340</v>
      </c>
      <c r="U89" s="8">
        <f t="shared" si="3"/>
        <v>0</v>
      </c>
    </row>
    <row r="90" spans="1:21" s="3" customFormat="1" x14ac:dyDescent="0.25">
      <c r="A90" s="9" t="s">
        <v>110</v>
      </c>
      <c r="B90" s="6">
        <v>0</v>
      </c>
      <c r="C90" s="7">
        <v>7070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>
        <f t="shared" si="2"/>
        <v>7070</v>
      </c>
      <c r="U90" s="8">
        <f t="shared" si="3"/>
        <v>0</v>
      </c>
    </row>
    <row r="91" spans="1:21" s="3" customFormat="1" ht="15.75" thickBot="1" x14ac:dyDescent="0.3">
      <c r="A91" s="11" t="s">
        <v>136</v>
      </c>
      <c r="B91" s="1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>
        <f t="shared" si="2"/>
        <v>0</v>
      </c>
      <c r="U91" s="8" t="e">
        <f t="shared" si="3"/>
        <v>#DIV/0!</v>
      </c>
    </row>
    <row r="92" spans="1:21" s="3" customFormat="1" ht="15.75" thickBot="1" x14ac:dyDescent="0.3">
      <c r="A92" s="13" t="s">
        <v>111</v>
      </c>
      <c r="B92" s="14">
        <f t="shared" ref="B92:T92" si="4">SUM(B7:B91)</f>
        <v>783305</v>
      </c>
      <c r="C92" s="14">
        <f t="shared" si="4"/>
        <v>15137860</v>
      </c>
      <c r="D92" s="14">
        <f t="shared" si="4"/>
        <v>0</v>
      </c>
      <c r="E92" s="14">
        <f t="shared" si="4"/>
        <v>0</v>
      </c>
      <c r="F92" s="14">
        <f t="shared" si="4"/>
        <v>0</v>
      </c>
      <c r="G92" s="14">
        <f t="shared" si="4"/>
        <v>0</v>
      </c>
      <c r="H92" s="14">
        <f t="shared" si="4"/>
        <v>0</v>
      </c>
      <c r="I92" s="14">
        <f t="shared" si="4"/>
        <v>0</v>
      </c>
      <c r="J92" s="14">
        <f t="shared" si="4"/>
        <v>0</v>
      </c>
      <c r="K92" s="14">
        <f t="shared" si="4"/>
        <v>0</v>
      </c>
      <c r="L92" s="14">
        <f t="shared" si="4"/>
        <v>0</v>
      </c>
      <c r="M92" s="14">
        <f t="shared" si="4"/>
        <v>0</v>
      </c>
      <c r="N92" s="14">
        <f t="shared" si="4"/>
        <v>0</v>
      </c>
      <c r="O92" s="14">
        <f t="shared" si="4"/>
        <v>0</v>
      </c>
      <c r="P92" s="14">
        <f t="shared" si="4"/>
        <v>0</v>
      </c>
      <c r="Q92" s="14">
        <f t="shared" si="4"/>
        <v>0</v>
      </c>
      <c r="R92" s="14">
        <f t="shared" si="4"/>
        <v>0</v>
      </c>
      <c r="S92" s="14">
        <f t="shared" si="4"/>
        <v>0</v>
      </c>
      <c r="T92" s="14">
        <f t="shared" si="4"/>
        <v>15373353</v>
      </c>
      <c r="U92" s="15">
        <f t="shared" si="3"/>
        <v>5.0952124757689488</v>
      </c>
    </row>
    <row r="93" spans="1:21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1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1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1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3:20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3:20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3:20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3:20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3:20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3:20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3:20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3:20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3:20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3:20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</sheetData>
  <mergeCells count="8">
    <mergeCell ref="A1:U1"/>
    <mergeCell ref="A2:A6"/>
    <mergeCell ref="B2:U2"/>
    <mergeCell ref="B3:B6"/>
    <mergeCell ref="C3:S4"/>
    <mergeCell ref="T3:T6"/>
    <mergeCell ref="U3:U6"/>
    <mergeCell ref="C5:S5"/>
  </mergeCells>
  <pageMargins left="0.25" right="0.25" top="0.75" bottom="0.4" header="0.3" footer="0.3"/>
  <pageSetup paperSize="9" scale="3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5"/>
  <sheetViews>
    <sheetView zoomScaleNormal="100" workbookViewId="0">
      <selection activeCell="C6" sqref="C6:C89"/>
    </sheetView>
  </sheetViews>
  <sheetFormatPr defaultColWidth="9.140625" defaultRowHeight="15" x14ac:dyDescent="0.25"/>
  <cols>
    <col min="1" max="1" width="29.85546875" style="27" customWidth="1"/>
    <col min="2" max="2" width="9.140625" style="26" customWidth="1"/>
    <col min="3" max="12" width="9.140625" style="27" customWidth="1"/>
    <col min="13" max="13" width="9.140625" style="28" customWidth="1"/>
    <col min="14" max="14" width="9.140625" style="27" customWidth="1"/>
    <col min="15" max="15" width="8" style="27" bestFit="1" customWidth="1"/>
    <col min="16" max="21" width="7.42578125" style="27" bestFit="1" customWidth="1"/>
    <col min="22" max="22" width="12.7109375" style="27" bestFit="1" customWidth="1"/>
    <col min="23" max="23" width="11.5703125" style="27" customWidth="1"/>
    <col min="24" max="24" width="19.28515625" style="21" customWidth="1"/>
    <col min="25" max="27" width="9.140625" style="21"/>
    <col min="28" max="28" width="9.140625" style="21" customWidth="1"/>
    <col min="29" max="16384" width="9.140625" style="21"/>
  </cols>
  <sheetData>
    <row r="1" spans="1:25" ht="33.75" customHeight="1" thickBot="1" x14ac:dyDescent="0.35">
      <c r="A1" s="309" t="s">
        <v>137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1"/>
      <c r="X1" s="20"/>
    </row>
    <row r="2" spans="1:25" ht="30" customHeight="1" x14ac:dyDescent="0.25">
      <c r="A2" s="312"/>
      <c r="B2" s="315" t="s">
        <v>138</v>
      </c>
      <c r="C2" s="318" t="s">
        <v>139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20" t="s">
        <v>130</v>
      </c>
      <c r="W2" s="323" t="s">
        <v>131</v>
      </c>
      <c r="X2" s="17"/>
      <c r="Y2" s="22"/>
    </row>
    <row r="3" spans="1:25" ht="81" customHeight="1" x14ac:dyDescent="0.25">
      <c r="A3" s="313"/>
      <c r="B3" s="316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21"/>
      <c r="W3" s="324"/>
      <c r="X3" s="17"/>
      <c r="Y3" s="22"/>
    </row>
    <row r="4" spans="1:25" x14ac:dyDescent="0.25">
      <c r="A4" s="313"/>
      <c r="B4" s="31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1"/>
      <c r="W4" s="324"/>
      <c r="X4" s="17"/>
      <c r="Y4" s="22"/>
    </row>
    <row r="5" spans="1:25" ht="30" customHeight="1" thickBot="1" x14ac:dyDescent="0.3">
      <c r="A5" s="314"/>
      <c r="B5" s="317"/>
      <c r="C5" s="23" t="s">
        <v>133</v>
      </c>
      <c r="D5" s="23" t="s">
        <v>8</v>
      </c>
      <c r="E5" s="23" t="s">
        <v>9</v>
      </c>
      <c r="F5" s="23" t="s">
        <v>10</v>
      </c>
      <c r="G5" s="23" t="s">
        <v>134</v>
      </c>
      <c r="H5" s="23" t="s">
        <v>135</v>
      </c>
      <c r="I5" s="23" t="s">
        <v>13</v>
      </c>
      <c r="J5" s="23" t="s">
        <v>14</v>
      </c>
      <c r="K5" s="23" t="s">
        <v>15</v>
      </c>
      <c r="L5" s="23" t="s">
        <v>16</v>
      </c>
      <c r="M5" s="24" t="s">
        <v>17</v>
      </c>
      <c r="N5" s="23" t="s">
        <v>18</v>
      </c>
      <c r="O5" s="23" t="s">
        <v>19</v>
      </c>
      <c r="P5" s="23" t="s">
        <v>20</v>
      </c>
      <c r="Q5" s="23" t="s">
        <v>21</v>
      </c>
      <c r="R5" s="23" t="s">
        <v>22</v>
      </c>
      <c r="S5" s="23" t="s">
        <v>23</v>
      </c>
      <c r="T5" s="23" t="s">
        <v>24</v>
      </c>
      <c r="U5" s="23" t="s">
        <v>25</v>
      </c>
      <c r="V5" s="322"/>
      <c r="W5" s="325"/>
      <c r="X5" s="17"/>
      <c r="Y5" s="22"/>
    </row>
    <row r="6" spans="1:25" x14ac:dyDescent="0.25">
      <c r="A6" s="25" t="s">
        <v>27</v>
      </c>
      <c r="B6" s="26">
        <v>0</v>
      </c>
      <c r="C6" s="27">
        <v>63170</v>
      </c>
      <c r="V6" s="27">
        <f>C6+D6+E6+F6+G6+H6++I6+J6+K6+L6+M6+N6+O6+P6+Q6+R6+S6+T6+U6</f>
        <v>63170</v>
      </c>
      <c r="W6" s="29">
        <f>B6*100/V6</f>
        <v>0</v>
      </c>
      <c r="X6" s="17"/>
      <c r="Y6" s="22"/>
    </row>
    <row r="7" spans="1:25" x14ac:dyDescent="0.25">
      <c r="A7" s="25" t="s">
        <v>28</v>
      </c>
      <c r="B7" s="26">
        <v>0</v>
      </c>
      <c r="C7" s="27">
        <v>43820</v>
      </c>
      <c r="V7" s="27">
        <f t="shared" ref="V7:V70" si="0">C7+D7+E7+F7+G7+H7++I7+J7+K7+L7+M7+N7+O7+P7+Q7+R7+S7+T7+U7</f>
        <v>43820</v>
      </c>
      <c r="W7" s="29">
        <f t="shared" ref="W7:W70" si="1">B7*100/V7</f>
        <v>0</v>
      </c>
      <c r="X7" s="17"/>
      <c r="Y7" s="22">
        <f t="shared" ref="Y7:Y16" si="2">D7+L7</f>
        <v>0</v>
      </c>
    </row>
    <row r="8" spans="1:25" x14ac:dyDescent="0.25">
      <c r="A8" s="25" t="s">
        <v>29</v>
      </c>
      <c r="B8" s="26">
        <v>0</v>
      </c>
      <c r="C8" s="27">
        <v>53540</v>
      </c>
      <c r="V8" s="27">
        <f t="shared" si="0"/>
        <v>53540</v>
      </c>
      <c r="W8" s="29">
        <f t="shared" si="1"/>
        <v>0</v>
      </c>
      <c r="X8" s="17"/>
      <c r="Y8" s="22">
        <f t="shared" si="2"/>
        <v>0</v>
      </c>
    </row>
    <row r="9" spans="1:25" x14ac:dyDescent="0.25">
      <c r="A9" s="25" t="s">
        <v>30</v>
      </c>
      <c r="B9" s="26">
        <v>0</v>
      </c>
      <c r="C9" s="27">
        <v>0</v>
      </c>
      <c r="V9" s="27">
        <f t="shared" si="0"/>
        <v>0</v>
      </c>
      <c r="W9" s="29" t="e">
        <f t="shared" si="1"/>
        <v>#DIV/0!</v>
      </c>
      <c r="X9" s="17"/>
      <c r="Y9" s="22">
        <f t="shared" si="2"/>
        <v>0</v>
      </c>
    </row>
    <row r="10" spans="1:25" x14ac:dyDescent="0.25">
      <c r="A10" s="25" t="s">
        <v>31</v>
      </c>
      <c r="B10" s="26">
        <v>1705</v>
      </c>
      <c r="C10" s="27">
        <v>50350</v>
      </c>
      <c r="V10" s="27">
        <f t="shared" si="0"/>
        <v>50350</v>
      </c>
      <c r="W10" s="29">
        <f t="shared" si="1"/>
        <v>3.3862959285004965</v>
      </c>
      <c r="X10" s="17"/>
      <c r="Y10" s="22">
        <f t="shared" si="2"/>
        <v>0</v>
      </c>
    </row>
    <row r="11" spans="1:25" s="30" customFormat="1" x14ac:dyDescent="0.25">
      <c r="A11" s="25" t="s">
        <v>32</v>
      </c>
      <c r="B11" s="26">
        <v>0</v>
      </c>
      <c r="C11" s="27">
        <v>44360</v>
      </c>
      <c r="D11" s="27"/>
      <c r="E11" s="27"/>
      <c r="F11" s="27"/>
      <c r="G11" s="27"/>
      <c r="H11" s="27"/>
      <c r="I11" s="27"/>
      <c r="J11" s="27"/>
      <c r="K11" s="27"/>
      <c r="L11" s="27"/>
      <c r="M11" s="28"/>
      <c r="N11" s="27"/>
      <c r="O11" s="27"/>
      <c r="P11" s="27"/>
      <c r="Q11" s="27"/>
      <c r="R11" s="27"/>
      <c r="S11" s="27"/>
      <c r="T11" s="27"/>
      <c r="U11" s="27"/>
      <c r="V11" s="27">
        <f t="shared" si="0"/>
        <v>44360</v>
      </c>
      <c r="W11" s="29">
        <f t="shared" si="1"/>
        <v>0</v>
      </c>
      <c r="X11" s="17"/>
      <c r="Y11" s="22">
        <f t="shared" si="2"/>
        <v>0</v>
      </c>
    </row>
    <row r="12" spans="1:25" x14ac:dyDescent="0.25">
      <c r="A12" s="25" t="s">
        <v>33</v>
      </c>
      <c r="B12" s="26">
        <v>0</v>
      </c>
      <c r="C12" s="27">
        <v>33000</v>
      </c>
      <c r="V12" s="27">
        <f t="shared" si="0"/>
        <v>33000</v>
      </c>
      <c r="W12" s="29">
        <f t="shared" si="1"/>
        <v>0</v>
      </c>
      <c r="X12" s="17"/>
      <c r="Y12" s="22">
        <f t="shared" si="2"/>
        <v>0</v>
      </c>
    </row>
    <row r="13" spans="1:25" x14ac:dyDescent="0.25">
      <c r="A13" s="25" t="s">
        <v>34</v>
      </c>
      <c r="B13" s="26">
        <v>0</v>
      </c>
      <c r="C13" s="27">
        <v>73500</v>
      </c>
      <c r="V13" s="27">
        <f t="shared" si="0"/>
        <v>73500</v>
      </c>
      <c r="W13" s="29">
        <f t="shared" si="1"/>
        <v>0</v>
      </c>
      <c r="X13" s="17"/>
      <c r="Y13" s="22">
        <f t="shared" si="2"/>
        <v>0</v>
      </c>
    </row>
    <row r="14" spans="1:25" x14ac:dyDescent="0.25">
      <c r="A14" s="25" t="s">
        <v>35</v>
      </c>
      <c r="B14" s="26">
        <v>1010</v>
      </c>
      <c r="C14" s="27">
        <v>46870</v>
      </c>
      <c r="V14" s="27">
        <f t="shared" si="0"/>
        <v>46870</v>
      </c>
      <c r="W14" s="29">
        <f t="shared" si="1"/>
        <v>2.1548965222957115</v>
      </c>
      <c r="X14" s="17"/>
      <c r="Y14" s="22">
        <f t="shared" si="2"/>
        <v>0</v>
      </c>
    </row>
    <row r="15" spans="1:25" x14ac:dyDescent="0.25">
      <c r="A15" s="25" t="s">
        <v>36</v>
      </c>
      <c r="B15" s="26">
        <v>276</v>
      </c>
      <c r="C15" s="27">
        <v>248000</v>
      </c>
      <c r="V15" s="27">
        <f t="shared" si="0"/>
        <v>248000</v>
      </c>
      <c r="W15" s="29">
        <f t="shared" si="1"/>
        <v>0.11129032258064517</v>
      </c>
      <c r="X15" s="17"/>
      <c r="Y15" s="22">
        <f t="shared" si="2"/>
        <v>0</v>
      </c>
    </row>
    <row r="16" spans="1:25" x14ac:dyDescent="0.25">
      <c r="A16" s="25" t="s">
        <v>37</v>
      </c>
      <c r="C16" s="27">
        <v>28480</v>
      </c>
      <c r="V16" s="27">
        <f t="shared" si="0"/>
        <v>28480</v>
      </c>
      <c r="W16" s="29">
        <f t="shared" si="1"/>
        <v>0</v>
      </c>
      <c r="X16" s="17"/>
      <c r="Y16" s="22">
        <f t="shared" si="2"/>
        <v>0</v>
      </c>
    </row>
    <row r="17" spans="1:25" x14ac:dyDescent="0.25">
      <c r="A17" s="25" t="s">
        <v>38</v>
      </c>
      <c r="B17" s="26">
        <v>0</v>
      </c>
      <c r="C17" s="27">
        <v>43810</v>
      </c>
      <c r="V17" s="27">
        <f t="shared" si="0"/>
        <v>43810</v>
      </c>
      <c r="W17" s="29">
        <f t="shared" si="1"/>
        <v>0</v>
      </c>
      <c r="X17" s="17"/>
      <c r="Y17" s="22"/>
    </row>
    <row r="18" spans="1:25" x14ac:dyDescent="0.25">
      <c r="A18" s="25" t="s">
        <v>39</v>
      </c>
      <c r="B18" s="26">
        <v>0</v>
      </c>
      <c r="C18" s="27">
        <v>0</v>
      </c>
      <c r="V18" s="27">
        <f t="shared" si="0"/>
        <v>0</v>
      </c>
      <c r="W18" s="29" t="e">
        <f t="shared" si="1"/>
        <v>#DIV/0!</v>
      </c>
      <c r="X18" s="17"/>
      <c r="Y18" s="22"/>
    </row>
    <row r="19" spans="1:25" x14ac:dyDescent="0.25">
      <c r="A19" s="25" t="s">
        <v>40</v>
      </c>
      <c r="B19" s="26">
        <v>0</v>
      </c>
      <c r="C19" s="27">
        <v>0</v>
      </c>
      <c r="V19" s="27">
        <f t="shared" si="0"/>
        <v>0</v>
      </c>
      <c r="W19" s="29" t="e">
        <f t="shared" si="1"/>
        <v>#DIV/0!</v>
      </c>
      <c r="X19" s="17"/>
      <c r="Y19" s="22"/>
    </row>
    <row r="20" spans="1:25" x14ac:dyDescent="0.25">
      <c r="A20" s="25" t="s">
        <v>41</v>
      </c>
      <c r="B20" s="26">
        <v>843</v>
      </c>
      <c r="C20" s="27">
        <v>50800</v>
      </c>
      <c r="V20" s="27">
        <f t="shared" si="0"/>
        <v>50800</v>
      </c>
      <c r="W20" s="29">
        <f t="shared" si="1"/>
        <v>1.6594488188976377</v>
      </c>
      <c r="X20" s="17"/>
      <c r="Y20" s="22"/>
    </row>
    <row r="21" spans="1:25" x14ac:dyDescent="0.25">
      <c r="A21" s="25" t="s">
        <v>42</v>
      </c>
      <c r="B21" s="26">
        <v>512</v>
      </c>
      <c r="C21" s="27">
        <v>53210</v>
      </c>
      <c r="V21" s="27">
        <f t="shared" si="0"/>
        <v>53210</v>
      </c>
      <c r="W21" s="29">
        <f t="shared" si="1"/>
        <v>0.96222514564931405</v>
      </c>
      <c r="X21" s="17"/>
      <c r="Y21" s="22"/>
    </row>
    <row r="22" spans="1:25" x14ac:dyDescent="0.25">
      <c r="A22" s="25" t="s">
        <v>43</v>
      </c>
      <c r="B22" s="26">
        <v>0</v>
      </c>
      <c r="C22" s="27">
        <v>97330</v>
      </c>
      <c r="V22" s="27">
        <f t="shared" si="0"/>
        <v>97330</v>
      </c>
      <c r="W22" s="29">
        <f t="shared" si="1"/>
        <v>0</v>
      </c>
      <c r="X22" s="17"/>
      <c r="Y22" s="22"/>
    </row>
    <row r="23" spans="1:25" x14ac:dyDescent="0.25">
      <c r="A23" s="25" t="s">
        <v>44</v>
      </c>
      <c r="B23" s="26">
        <v>0</v>
      </c>
      <c r="C23" s="27">
        <v>532910</v>
      </c>
      <c r="V23" s="27">
        <f t="shared" si="0"/>
        <v>532910</v>
      </c>
      <c r="W23" s="29">
        <f t="shared" si="1"/>
        <v>0</v>
      </c>
      <c r="X23" s="17"/>
      <c r="Y23" s="22"/>
    </row>
    <row r="24" spans="1:25" x14ac:dyDescent="0.25">
      <c r="A24" s="25" t="s">
        <v>45</v>
      </c>
      <c r="B24" s="26">
        <v>0</v>
      </c>
      <c r="C24" s="27">
        <v>27000</v>
      </c>
      <c r="V24" s="27">
        <f t="shared" si="0"/>
        <v>27000</v>
      </c>
      <c r="W24" s="29">
        <f t="shared" si="1"/>
        <v>0</v>
      </c>
      <c r="X24" s="17"/>
      <c r="Y24" s="22"/>
    </row>
    <row r="25" spans="1:25" s="33" customFormat="1" x14ac:dyDescent="0.25">
      <c r="A25" s="31" t="s">
        <v>46</v>
      </c>
      <c r="B25" s="32">
        <v>0</v>
      </c>
      <c r="C25" s="33">
        <v>0</v>
      </c>
      <c r="M25" s="28"/>
      <c r="V25" s="27">
        <f t="shared" si="0"/>
        <v>0</v>
      </c>
      <c r="W25" s="29" t="e">
        <f t="shared" si="1"/>
        <v>#DIV/0!</v>
      </c>
      <c r="X25" s="34"/>
      <c r="Y25" s="35"/>
    </row>
    <row r="26" spans="1:25" x14ac:dyDescent="0.25">
      <c r="A26" s="25" t="s">
        <v>47</v>
      </c>
      <c r="B26" s="26">
        <v>0</v>
      </c>
      <c r="C26" s="27">
        <v>0</v>
      </c>
      <c r="V26" s="27">
        <f t="shared" si="0"/>
        <v>0</v>
      </c>
      <c r="W26" s="29" t="e">
        <f t="shared" si="1"/>
        <v>#DIV/0!</v>
      </c>
      <c r="X26" s="17"/>
      <c r="Y26" s="22"/>
    </row>
    <row r="27" spans="1:25" x14ac:dyDescent="0.25">
      <c r="A27" s="25" t="s">
        <v>48</v>
      </c>
      <c r="B27" s="26">
        <v>0</v>
      </c>
      <c r="C27" s="27">
        <v>55130</v>
      </c>
      <c r="V27" s="27">
        <f t="shared" si="0"/>
        <v>55130</v>
      </c>
      <c r="W27" s="29">
        <f t="shared" si="1"/>
        <v>0</v>
      </c>
      <c r="X27" s="17"/>
      <c r="Y27" s="22"/>
    </row>
    <row r="28" spans="1:25" x14ac:dyDescent="0.25">
      <c r="A28" s="25" t="s">
        <v>49</v>
      </c>
      <c r="B28" s="26">
        <v>406</v>
      </c>
      <c r="C28" s="27">
        <v>45940</v>
      </c>
      <c r="V28" s="27">
        <f t="shared" si="0"/>
        <v>45940</v>
      </c>
      <c r="W28" s="29">
        <f t="shared" si="1"/>
        <v>0.8837614279494993</v>
      </c>
      <c r="X28" s="17"/>
      <c r="Y28" s="22"/>
    </row>
    <row r="29" spans="1:25" x14ac:dyDescent="0.25">
      <c r="A29" s="25" t="s">
        <v>50</v>
      </c>
      <c r="B29" s="26">
        <v>0</v>
      </c>
      <c r="C29" s="27">
        <v>75040</v>
      </c>
      <c r="V29" s="27">
        <f t="shared" si="0"/>
        <v>75040</v>
      </c>
      <c r="W29" s="29">
        <f t="shared" si="1"/>
        <v>0</v>
      </c>
      <c r="X29" s="17"/>
      <c r="Y29" s="22"/>
    </row>
    <row r="30" spans="1:25" s="33" customFormat="1" x14ac:dyDescent="0.25">
      <c r="A30" s="31" t="s">
        <v>51</v>
      </c>
      <c r="B30" s="32">
        <v>0</v>
      </c>
      <c r="C30" s="33">
        <v>32660</v>
      </c>
      <c r="M30" s="28"/>
      <c r="V30" s="27">
        <f t="shared" si="0"/>
        <v>32660</v>
      </c>
      <c r="W30" s="29">
        <f t="shared" si="1"/>
        <v>0</v>
      </c>
      <c r="X30" s="34"/>
      <c r="Y30" s="35"/>
    </row>
    <row r="31" spans="1:25" s="33" customFormat="1" x14ac:dyDescent="0.25">
      <c r="A31" s="31" t="s">
        <v>52</v>
      </c>
      <c r="B31" s="32">
        <v>0</v>
      </c>
      <c r="C31" s="33">
        <v>25720</v>
      </c>
      <c r="M31" s="28"/>
      <c r="V31" s="27">
        <f t="shared" si="0"/>
        <v>25720</v>
      </c>
      <c r="W31" s="29">
        <f t="shared" si="1"/>
        <v>0</v>
      </c>
      <c r="X31" s="34"/>
      <c r="Y31" s="35"/>
    </row>
    <row r="32" spans="1:25" x14ac:dyDescent="0.25">
      <c r="A32" s="25" t="s">
        <v>53</v>
      </c>
      <c r="B32" s="26">
        <v>0</v>
      </c>
      <c r="C32" s="27">
        <v>25230</v>
      </c>
      <c r="V32" s="27">
        <f t="shared" si="0"/>
        <v>25230</v>
      </c>
      <c r="W32" s="29">
        <f t="shared" si="1"/>
        <v>0</v>
      </c>
      <c r="X32" s="17"/>
      <c r="Y32" s="22"/>
    </row>
    <row r="33" spans="1:25" x14ac:dyDescent="0.25">
      <c r="A33" s="25" t="s">
        <v>54</v>
      </c>
      <c r="B33" s="26">
        <v>50</v>
      </c>
      <c r="C33" s="27">
        <v>246720</v>
      </c>
      <c r="V33" s="27">
        <f t="shared" si="0"/>
        <v>246720</v>
      </c>
      <c r="W33" s="29">
        <f t="shared" si="1"/>
        <v>2.0265888456549936E-2</v>
      </c>
      <c r="X33" s="17"/>
      <c r="Y33" s="22"/>
    </row>
    <row r="34" spans="1:25" x14ac:dyDescent="0.25">
      <c r="A34" s="25" t="s">
        <v>55</v>
      </c>
      <c r="B34" s="26">
        <v>0</v>
      </c>
      <c r="C34" s="27">
        <v>0</v>
      </c>
      <c r="V34" s="27">
        <f t="shared" si="0"/>
        <v>0</v>
      </c>
      <c r="W34" s="29" t="e">
        <f t="shared" si="1"/>
        <v>#DIV/0!</v>
      </c>
      <c r="X34" s="17"/>
      <c r="Y34" s="22"/>
    </row>
    <row r="35" spans="1:25" x14ac:dyDescent="0.25">
      <c r="A35" s="25" t="s">
        <v>56</v>
      </c>
      <c r="B35" s="26">
        <v>3</v>
      </c>
      <c r="C35" s="27">
        <v>46280</v>
      </c>
      <c r="V35" s="27">
        <f t="shared" si="0"/>
        <v>46280</v>
      </c>
      <c r="W35" s="29">
        <f t="shared" si="1"/>
        <v>6.4822817631806397E-3</v>
      </c>
      <c r="X35" s="17"/>
      <c r="Y35" s="22"/>
    </row>
    <row r="36" spans="1:25" x14ac:dyDescent="0.25">
      <c r="A36" s="25" t="s">
        <v>57</v>
      </c>
      <c r="B36" s="26">
        <v>0</v>
      </c>
      <c r="C36" s="27">
        <v>0</v>
      </c>
      <c r="V36" s="27">
        <f t="shared" si="0"/>
        <v>0</v>
      </c>
      <c r="W36" s="29" t="e">
        <f t="shared" si="1"/>
        <v>#DIV/0!</v>
      </c>
      <c r="X36" s="17"/>
      <c r="Y36" s="22"/>
    </row>
    <row r="37" spans="1:25" ht="15.75" customHeight="1" x14ac:dyDescent="0.25">
      <c r="A37" s="25" t="s">
        <v>58</v>
      </c>
      <c r="B37" s="26">
        <v>0</v>
      </c>
      <c r="C37" s="27">
        <v>33870</v>
      </c>
      <c r="V37" s="27">
        <f t="shared" si="0"/>
        <v>33870</v>
      </c>
      <c r="W37" s="29">
        <f t="shared" si="1"/>
        <v>0</v>
      </c>
      <c r="X37" s="17"/>
      <c r="Y37" s="22"/>
    </row>
    <row r="38" spans="1:25" x14ac:dyDescent="0.25">
      <c r="A38" s="25" t="s">
        <v>59</v>
      </c>
      <c r="B38" s="26">
        <v>0</v>
      </c>
      <c r="C38" s="27">
        <v>0</v>
      </c>
      <c r="V38" s="27">
        <f t="shared" si="0"/>
        <v>0</v>
      </c>
      <c r="W38" s="29" t="e">
        <f t="shared" si="1"/>
        <v>#DIV/0!</v>
      </c>
      <c r="X38" s="17"/>
      <c r="Y38" s="22"/>
    </row>
    <row r="39" spans="1:25" x14ac:dyDescent="0.25">
      <c r="A39" s="25" t="s">
        <v>60</v>
      </c>
      <c r="B39" s="26">
        <v>0</v>
      </c>
      <c r="C39" s="27">
        <v>13120</v>
      </c>
      <c r="V39" s="27">
        <f t="shared" si="0"/>
        <v>13120</v>
      </c>
      <c r="W39" s="29">
        <f t="shared" si="1"/>
        <v>0</v>
      </c>
      <c r="X39" s="17"/>
      <c r="Y39" s="22"/>
    </row>
    <row r="40" spans="1:25" x14ac:dyDescent="0.25">
      <c r="A40" s="25" t="s">
        <v>61</v>
      </c>
      <c r="B40" s="26">
        <v>0</v>
      </c>
      <c r="C40" s="27">
        <v>21640</v>
      </c>
      <c r="V40" s="27">
        <f t="shared" si="0"/>
        <v>21640</v>
      </c>
      <c r="W40" s="29">
        <f t="shared" si="1"/>
        <v>0</v>
      </c>
      <c r="X40" s="17"/>
      <c r="Y40" s="22"/>
    </row>
    <row r="41" spans="1:25" s="39" customFormat="1" x14ac:dyDescent="0.25">
      <c r="A41" s="36" t="s">
        <v>62</v>
      </c>
      <c r="B41" s="37">
        <v>0</v>
      </c>
      <c r="C41" s="37">
        <v>39010</v>
      </c>
      <c r="D41" s="37"/>
      <c r="E41" s="37"/>
      <c r="F41" s="37"/>
      <c r="G41" s="37"/>
      <c r="H41" s="37"/>
      <c r="I41" s="37"/>
      <c r="J41" s="37"/>
      <c r="K41" s="37"/>
      <c r="L41" s="37"/>
      <c r="M41" s="28"/>
      <c r="N41" s="37"/>
      <c r="O41" s="37"/>
      <c r="P41" s="27"/>
      <c r="Q41" s="27"/>
      <c r="R41" s="37"/>
      <c r="S41" s="37"/>
      <c r="T41" s="37"/>
      <c r="U41" s="37"/>
      <c r="V41" s="27">
        <f t="shared" si="0"/>
        <v>39010</v>
      </c>
      <c r="W41" s="29">
        <f t="shared" si="1"/>
        <v>0</v>
      </c>
      <c r="X41" s="19"/>
      <c r="Y41" s="38"/>
    </row>
    <row r="42" spans="1:25" s="30" customFormat="1" x14ac:dyDescent="0.25">
      <c r="A42" s="25" t="s">
        <v>63</v>
      </c>
      <c r="B42" s="26">
        <v>0</v>
      </c>
      <c r="C42" s="27">
        <v>0</v>
      </c>
      <c r="D42" s="27"/>
      <c r="E42" s="27"/>
      <c r="F42" s="27"/>
      <c r="G42" s="27"/>
      <c r="H42" s="27"/>
      <c r="I42" s="27"/>
      <c r="J42" s="27"/>
      <c r="K42" s="27"/>
      <c r="L42" s="27"/>
      <c r="M42" s="28"/>
      <c r="N42" s="27"/>
      <c r="O42" s="27"/>
      <c r="P42" s="27"/>
      <c r="Q42" s="27"/>
      <c r="R42" s="27"/>
      <c r="S42" s="27"/>
      <c r="T42" s="27"/>
      <c r="U42" s="27"/>
      <c r="V42" s="27">
        <f t="shared" si="0"/>
        <v>0</v>
      </c>
      <c r="W42" s="29" t="e">
        <f t="shared" si="1"/>
        <v>#DIV/0!</v>
      </c>
      <c r="X42" s="40"/>
      <c r="Y42" s="41"/>
    </row>
    <row r="43" spans="1:25" x14ac:dyDescent="0.25">
      <c r="A43" s="25" t="s">
        <v>64</v>
      </c>
      <c r="B43" s="26">
        <v>11574</v>
      </c>
      <c r="C43" s="27">
        <v>275540</v>
      </c>
      <c r="V43" s="27">
        <f t="shared" si="0"/>
        <v>275540</v>
      </c>
      <c r="W43" s="29">
        <f t="shared" si="1"/>
        <v>4.2004790593017347</v>
      </c>
      <c r="X43" s="17"/>
      <c r="Y43" s="22"/>
    </row>
    <row r="44" spans="1:25" x14ac:dyDescent="0.25">
      <c r="A44" s="25" t="s">
        <v>65</v>
      </c>
      <c r="B44" s="26">
        <v>0</v>
      </c>
      <c r="C44" s="27">
        <v>129990</v>
      </c>
      <c r="V44" s="27">
        <f t="shared" si="0"/>
        <v>129990</v>
      </c>
      <c r="W44" s="29">
        <f t="shared" si="1"/>
        <v>0</v>
      </c>
      <c r="X44" s="17"/>
      <c r="Y44" s="22"/>
    </row>
    <row r="45" spans="1:25" x14ac:dyDescent="0.25">
      <c r="A45" s="25" t="s">
        <v>66</v>
      </c>
      <c r="B45" s="26">
        <v>0</v>
      </c>
      <c r="C45" s="27">
        <v>0</v>
      </c>
      <c r="V45" s="27">
        <f t="shared" si="0"/>
        <v>0</v>
      </c>
      <c r="W45" s="29" t="e">
        <f t="shared" si="1"/>
        <v>#DIV/0!</v>
      </c>
      <c r="X45" s="17"/>
      <c r="Y45" s="22"/>
    </row>
    <row r="46" spans="1:25" x14ac:dyDescent="0.25">
      <c r="A46" s="25" t="s">
        <v>67</v>
      </c>
      <c r="B46" s="26">
        <v>0</v>
      </c>
      <c r="C46" s="27">
        <v>100710</v>
      </c>
      <c r="V46" s="27">
        <f t="shared" si="0"/>
        <v>100710</v>
      </c>
      <c r="W46" s="29">
        <f t="shared" si="1"/>
        <v>0</v>
      </c>
      <c r="X46" s="17"/>
      <c r="Y46" s="22"/>
    </row>
    <row r="47" spans="1:25" x14ac:dyDescent="0.25">
      <c r="A47" s="25" t="s">
        <v>68</v>
      </c>
      <c r="B47" s="26">
        <v>6207</v>
      </c>
      <c r="C47" s="27">
        <v>10000</v>
      </c>
      <c r="V47" s="27">
        <f t="shared" si="0"/>
        <v>10000</v>
      </c>
      <c r="W47" s="29">
        <f t="shared" si="1"/>
        <v>62.07</v>
      </c>
      <c r="X47" s="17"/>
      <c r="Y47" s="22"/>
    </row>
    <row r="48" spans="1:25" x14ac:dyDescent="0.25">
      <c r="A48" s="25" t="s">
        <v>69</v>
      </c>
      <c r="B48" s="26">
        <v>0</v>
      </c>
      <c r="C48" s="27">
        <v>202480</v>
      </c>
      <c r="V48" s="27">
        <f t="shared" si="0"/>
        <v>202480</v>
      </c>
      <c r="W48" s="29">
        <f t="shared" si="1"/>
        <v>0</v>
      </c>
      <c r="X48" s="17"/>
      <c r="Y48" s="22"/>
    </row>
    <row r="49" spans="1:25" x14ac:dyDescent="0.25">
      <c r="A49" s="25" t="s">
        <v>70</v>
      </c>
      <c r="B49" s="26">
        <v>4018</v>
      </c>
      <c r="C49" s="27">
        <v>33530</v>
      </c>
      <c r="V49" s="27">
        <f t="shared" si="0"/>
        <v>33530</v>
      </c>
      <c r="W49" s="29">
        <f t="shared" si="1"/>
        <v>11.98329853862213</v>
      </c>
      <c r="X49" s="17"/>
      <c r="Y49" s="22"/>
    </row>
    <row r="50" spans="1:25" x14ac:dyDescent="0.25">
      <c r="A50" s="25" t="s">
        <v>71</v>
      </c>
      <c r="B50" s="26">
        <v>5775</v>
      </c>
      <c r="C50" s="27">
        <v>27600</v>
      </c>
      <c r="V50" s="27">
        <f t="shared" si="0"/>
        <v>27600</v>
      </c>
      <c r="W50" s="29">
        <f t="shared" si="1"/>
        <v>20.923913043478262</v>
      </c>
      <c r="X50" s="17"/>
      <c r="Y50" s="22"/>
    </row>
    <row r="51" spans="1:25" x14ac:dyDescent="0.25">
      <c r="A51" s="25" t="s">
        <v>72</v>
      </c>
      <c r="B51" s="26">
        <v>1326</v>
      </c>
      <c r="C51" s="27">
        <v>214140</v>
      </c>
      <c r="V51" s="27">
        <f t="shared" si="0"/>
        <v>214140</v>
      </c>
      <c r="W51" s="29">
        <f t="shared" si="1"/>
        <v>0.61922107032782292</v>
      </c>
      <c r="X51" s="17"/>
      <c r="Y51" s="22"/>
    </row>
    <row r="52" spans="1:25" s="39" customFormat="1" x14ac:dyDescent="0.25">
      <c r="A52" s="36" t="s">
        <v>73</v>
      </c>
      <c r="B52" s="37">
        <v>0</v>
      </c>
      <c r="C52" s="37">
        <v>74420</v>
      </c>
      <c r="D52" s="37"/>
      <c r="E52" s="37"/>
      <c r="F52" s="37"/>
      <c r="G52" s="37"/>
      <c r="H52" s="37"/>
      <c r="I52" s="37"/>
      <c r="J52" s="37"/>
      <c r="K52" s="37"/>
      <c r="L52" s="37"/>
      <c r="M52" s="28"/>
      <c r="N52" s="37"/>
      <c r="O52" s="37"/>
      <c r="P52" s="27"/>
      <c r="Q52" s="27"/>
      <c r="R52" s="37"/>
      <c r="S52" s="37"/>
      <c r="T52" s="37"/>
      <c r="U52" s="37"/>
      <c r="V52" s="27">
        <f t="shared" si="0"/>
        <v>74420</v>
      </c>
      <c r="W52" s="29">
        <f t="shared" si="1"/>
        <v>0</v>
      </c>
      <c r="X52" s="19"/>
      <c r="Y52" s="38"/>
    </row>
    <row r="53" spans="1:25" x14ac:dyDescent="0.25">
      <c r="A53" s="25" t="s">
        <v>74</v>
      </c>
      <c r="B53" s="26">
        <v>900</v>
      </c>
      <c r="C53" s="27">
        <v>93070</v>
      </c>
      <c r="V53" s="27">
        <f t="shared" si="0"/>
        <v>93070</v>
      </c>
      <c r="W53" s="29">
        <f t="shared" si="1"/>
        <v>0.96701407542709783</v>
      </c>
      <c r="X53" s="17"/>
      <c r="Y53" s="22"/>
    </row>
    <row r="54" spans="1:25" s="33" customFormat="1" x14ac:dyDescent="0.25">
      <c r="A54" s="31" t="s">
        <v>75</v>
      </c>
      <c r="B54" s="32">
        <v>459</v>
      </c>
      <c r="C54" s="33">
        <v>55940</v>
      </c>
      <c r="M54" s="28"/>
      <c r="V54" s="27">
        <f t="shared" si="0"/>
        <v>55940</v>
      </c>
      <c r="W54" s="29">
        <f t="shared" si="1"/>
        <v>0.82052198784411867</v>
      </c>
      <c r="X54" s="34"/>
      <c r="Y54" s="35"/>
    </row>
    <row r="55" spans="1:25" x14ac:dyDescent="0.25">
      <c r="A55" s="25" t="s">
        <v>76</v>
      </c>
      <c r="B55" s="26">
        <v>0</v>
      </c>
      <c r="C55" s="27">
        <v>137010</v>
      </c>
      <c r="V55" s="27">
        <f t="shared" si="0"/>
        <v>137010</v>
      </c>
      <c r="W55" s="29">
        <f t="shared" si="1"/>
        <v>0</v>
      </c>
      <c r="X55" s="17"/>
      <c r="Y55" s="22"/>
    </row>
    <row r="56" spans="1:25" x14ac:dyDescent="0.25">
      <c r="A56" s="25" t="s">
        <v>77</v>
      </c>
      <c r="B56" s="26">
        <v>0</v>
      </c>
      <c r="C56" s="27">
        <v>96140</v>
      </c>
      <c r="V56" s="27">
        <f t="shared" si="0"/>
        <v>96140</v>
      </c>
      <c r="W56" s="29">
        <f t="shared" si="1"/>
        <v>0</v>
      </c>
      <c r="X56" s="17"/>
      <c r="Y56" s="22"/>
    </row>
    <row r="57" spans="1:25" x14ac:dyDescent="0.25">
      <c r="A57" s="25" t="s">
        <v>78</v>
      </c>
      <c r="B57" s="26">
        <v>294</v>
      </c>
      <c r="C57" s="27">
        <v>50110</v>
      </c>
      <c r="V57" s="27">
        <f t="shared" si="0"/>
        <v>50110</v>
      </c>
      <c r="W57" s="29">
        <f t="shared" si="1"/>
        <v>0.58670923967272004</v>
      </c>
      <c r="X57" s="17"/>
      <c r="Y57" s="22"/>
    </row>
    <row r="58" spans="1:25" x14ac:dyDescent="0.25">
      <c r="A58" s="25" t="s">
        <v>79</v>
      </c>
      <c r="B58" s="26">
        <v>0</v>
      </c>
      <c r="C58" s="27">
        <v>164800</v>
      </c>
      <c r="V58" s="27">
        <f t="shared" si="0"/>
        <v>164800</v>
      </c>
      <c r="W58" s="29">
        <f t="shared" si="1"/>
        <v>0</v>
      </c>
      <c r="X58" s="17"/>
      <c r="Y58" s="22"/>
    </row>
    <row r="59" spans="1:25" ht="15" customHeight="1" x14ac:dyDescent="0.25">
      <c r="A59" s="25" t="s">
        <v>80</v>
      </c>
      <c r="B59" s="26">
        <v>0</v>
      </c>
      <c r="C59" s="27">
        <v>140950</v>
      </c>
      <c r="V59" s="27">
        <f t="shared" si="0"/>
        <v>140950</v>
      </c>
      <c r="W59" s="29">
        <f t="shared" si="1"/>
        <v>0</v>
      </c>
      <c r="X59" s="17"/>
      <c r="Y59" s="22"/>
    </row>
    <row r="60" spans="1:25" x14ac:dyDescent="0.25">
      <c r="A60" s="25" t="s">
        <v>81</v>
      </c>
      <c r="B60" s="26">
        <v>0</v>
      </c>
      <c r="C60" s="27">
        <v>0</v>
      </c>
      <c r="V60" s="27">
        <f t="shared" si="0"/>
        <v>0</v>
      </c>
      <c r="W60" s="29" t="e">
        <f t="shared" si="1"/>
        <v>#DIV/0!</v>
      </c>
      <c r="X60" s="17"/>
      <c r="Y60" s="22"/>
    </row>
    <row r="61" spans="1:25" x14ac:dyDescent="0.25">
      <c r="A61" s="25" t="s">
        <v>82</v>
      </c>
      <c r="B61" s="26">
        <v>0</v>
      </c>
      <c r="C61" s="27">
        <v>29110</v>
      </c>
      <c r="V61" s="27">
        <f t="shared" si="0"/>
        <v>29110</v>
      </c>
      <c r="W61" s="29">
        <f t="shared" si="1"/>
        <v>0</v>
      </c>
      <c r="X61" s="17"/>
      <c r="Y61" s="22"/>
    </row>
    <row r="62" spans="1:25" s="33" customFormat="1" x14ac:dyDescent="0.25">
      <c r="A62" s="31" t="s">
        <v>83</v>
      </c>
      <c r="B62" s="32">
        <v>745</v>
      </c>
      <c r="C62" s="33">
        <v>40840</v>
      </c>
      <c r="M62" s="28"/>
      <c r="V62" s="27">
        <f t="shared" si="0"/>
        <v>40840</v>
      </c>
      <c r="W62" s="29">
        <f t="shared" si="1"/>
        <v>1.8241919686581782</v>
      </c>
      <c r="X62" s="34"/>
      <c r="Y62" s="35"/>
    </row>
    <row r="63" spans="1:25" x14ac:dyDescent="0.25">
      <c r="A63" s="25" t="s">
        <v>84</v>
      </c>
      <c r="B63" s="26">
        <v>135</v>
      </c>
      <c r="C63" s="27">
        <v>217340</v>
      </c>
      <c r="V63" s="27">
        <f t="shared" si="0"/>
        <v>217340</v>
      </c>
      <c r="W63" s="29">
        <f t="shared" si="1"/>
        <v>6.2114659059538051E-2</v>
      </c>
      <c r="X63" s="17"/>
      <c r="Y63" s="22"/>
    </row>
    <row r="64" spans="1:25" x14ac:dyDescent="0.25">
      <c r="A64" s="25" t="s">
        <v>85</v>
      </c>
      <c r="B64" s="26">
        <v>411</v>
      </c>
      <c r="C64" s="27">
        <v>88430</v>
      </c>
      <c r="V64" s="27">
        <f t="shared" si="0"/>
        <v>88430</v>
      </c>
      <c r="W64" s="29">
        <f t="shared" si="1"/>
        <v>0.46477439782879115</v>
      </c>
      <c r="X64" s="17"/>
      <c r="Y64" s="22"/>
    </row>
    <row r="65" spans="1:25" s="39" customFormat="1" x14ac:dyDescent="0.25">
      <c r="A65" s="36" t="s">
        <v>86</v>
      </c>
      <c r="B65" s="37">
        <v>0</v>
      </c>
      <c r="C65" s="37">
        <v>167860</v>
      </c>
      <c r="D65" s="37"/>
      <c r="E65" s="37"/>
      <c r="F65" s="37"/>
      <c r="G65" s="37"/>
      <c r="H65" s="37"/>
      <c r="I65" s="37"/>
      <c r="J65" s="37"/>
      <c r="K65" s="37"/>
      <c r="L65" s="37"/>
      <c r="M65" s="28"/>
      <c r="N65" s="37"/>
      <c r="O65" s="37"/>
      <c r="P65" s="27"/>
      <c r="Q65" s="27"/>
      <c r="R65" s="37"/>
      <c r="S65" s="37"/>
      <c r="T65" s="37"/>
      <c r="U65" s="37"/>
      <c r="V65" s="27">
        <f t="shared" si="0"/>
        <v>167860</v>
      </c>
      <c r="W65" s="29">
        <f t="shared" si="1"/>
        <v>0</v>
      </c>
      <c r="X65" s="19"/>
      <c r="Y65" s="38"/>
    </row>
    <row r="66" spans="1:25" x14ac:dyDescent="0.25">
      <c r="A66" s="25" t="s">
        <v>87</v>
      </c>
      <c r="B66" s="26">
        <v>0</v>
      </c>
      <c r="C66" s="27">
        <v>97970</v>
      </c>
      <c r="V66" s="27">
        <f t="shared" si="0"/>
        <v>97970</v>
      </c>
      <c r="W66" s="29">
        <f t="shared" si="1"/>
        <v>0</v>
      </c>
      <c r="X66" s="17"/>
      <c r="Y66" s="22"/>
    </row>
    <row r="67" spans="1:25" x14ac:dyDescent="0.25">
      <c r="A67" s="25" t="s">
        <v>88</v>
      </c>
      <c r="B67" s="26">
        <v>0</v>
      </c>
      <c r="C67" s="27">
        <v>32480</v>
      </c>
      <c r="V67" s="27">
        <f t="shared" si="0"/>
        <v>32480</v>
      </c>
      <c r="W67" s="29">
        <f t="shared" si="1"/>
        <v>0</v>
      </c>
      <c r="X67" s="17"/>
      <c r="Y67" s="22"/>
    </row>
    <row r="68" spans="1:25" s="30" customFormat="1" x14ac:dyDescent="0.25">
      <c r="A68" s="25" t="s">
        <v>89</v>
      </c>
      <c r="B68" s="26">
        <v>4844</v>
      </c>
      <c r="C68" s="27">
        <v>59060</v>
      </c>
      <c r="D68" s="27"/>
      <c r="E68" s="27"/>
      <c r="F68" s="27"/>
      <c r="G68" s="27"/>
      <c r="H68" s="27"/>
      <c r="I68" s="27"/>
      <c r="J68" s="27"/>
      <c r="K68" s="27"/>
      <c r="L68" s="27"/>
      <c r="M68" s="28"/>
      <c r="N68" s="27"/>
      <c r="O68" s="27"/>
      <c r="P68" s="27"/>
      <c r="Q68" s="27"/>
      <c r="R68" s="27"/>
      <c r="S68" s="27"/>
      <c r="T68" s="27"/>
      <c r="U68" s="27"/>
      <c r="V68" s="27">
        <f t="shared" si="0"/>
        <v>59060</v>
      </c>
      <c r="W68" s="29">
        <f t="shared" si="1"/>
        <v>8.2018286488316967</v>
      </c>
      <c r="X68" s="40"/>
      <c r="Y68" s="41"/>
    </row>
    <row r="69" spans="1:25" x14ac:dyDescent="0.25">
      <c r="A69" s="25" t="s">
        <v>90</v>
      </c>
      <c r="B69" s="26">
        <v>686</v>
      </c>
      <c r="C69" s="27">
        <v>14570</v>
      </c>
      <c r="V69" s="27">
        <f t="shared" si="0"/>
        <v>14570</v>
      </c>
      <c r="W69" s="29">
        <f t="shared" si="1"/>
        <v>4.708304735758408</v>
      </c>
      <c r="X69" s="17"/>
      <c r="Y69" s="22"/>
    </row>
    <row r="70" spans="1:25" x14ac:dyDescent="0.25">
      <c r="A70" s="25" t="s">
        <v>91</v>
      </c>
      <c r="B70" s="26">
        <v>0</v>
      </c>
      <c r="C70" s="27">
        <v>0</v>
      </c>
      <c r="V70" s="27">
        <f t="shared" si="0"/>
        <v>0</v>
      </c>
      <c r="W70" s="29" t="e">
        <f t="shared" si="1"/>
        <v>#DIV/0!</v>
      </c>
      <c r="X70" s="17"/>
      <c r="Y70" s="22"/>
    </row>
    <row r="71" spans="1:25" x14ac:dyDescent="0.25">
      <c r="A71" s="31" t="s">
        <v>92</v>
      </c>
      <c r="B71" s="32">
        <v>0</v>
      </c>
      <c r="C71" s="33">
        <v>28000</v>
      </c>
      <c r="D71" s="33"/>
      <c r="E71" s="33"/>
      <c r="F71" s="33"/>
      <c r="G71" s="33"/>
      <c r="H71" s="33"/>
      <c r="I71" s="33"/>
      <c r="J71" s="33"/>
      <c r="K71" s="33"/>
      <c r="L71" s="33"/>
      <c r="N71" s="33"/>
      <c r="O71" s="33"/>
      <c r="P71" s="33"/>
      <c r="Q71" s="33"/>
      <c r="R71" s="33"/>
      <c r="S71" s="33"/>
      <c r="T71" s="33"/>
      <c r="U71" s="33"/>
      <c r="V71" s="27">
        <f t="shared" ref="V71:V90" si="3">C71+D71+E71+F71+G71+H71++I71+J71+K71+L71+M71+N71+O71+P71+Q71+R71+S71+T71+U71</f>
        <v>28000</v>
      </c>
      <c r="W71" s="29">
        <f t="shared" ref="W71:W91" si="4">B71*100/V71</f>
        <v>0</v>
      </c>
      <c r="X71" s="17"/>
      <c r="Y71" s="22"/>
    </row>
    <row r="72" spans="1:25" x14ac:dyDescent="0.25">
      <c r="A72" s="25" t="s">
        <v>93</v>
      </c>
      <c r="B72" s="26">
        <v>847</v>
      </c>
      <c r="C72" s="27">
        <v>104250</v>
      </c>
      <c r="V72" s="27">
        <f t="shared" si="3"/>
        <v>104250</v>
      </c>
      <c r="W72" s="29">
        <f t="shared" si="4"/>
        <v>0.81247002398081536</v>
      </c>
      <c r="X72" s="17"/>
      <c r="Y72" s="22"/>
    </row>
    <row r="73" spans="1:25" x14ac:dyDescent="0.25">
      <c r="A73" s="25" t="s">
        <v>94</v>
      </c>
      <c r="B73" s="26">
        <v>9</v>
      </c>
      <c r="C73" s="27">
        <v>146430</v>
      </c>
      <c r="V73" s="27">
        <f t="shared" si="3"/>
        <v>146430</v>
      </c>
      <c r="W73" s="29">
        <f t="shared" si="4"/>
        <v>6.1462814996926856E-3</v>
      </c>
      <c r="X73" s="17"/>
      <c r="Y73" s="22"/>
    </row>
    <row r="74" spans="1:25" x14ac:dyDescent="0.25">
      <c r="A74" s="25" t="s">
        <v>95</v>
      </c>
      <c r="B74" s="26">
        <v>0</v>
      </c>
      <c r="C74" s="27">
        <v>0</v>
      </c>
      <c r="V74" s="27">
        <f t="shared" si="3"/>
        <v>0</v>
      </c>
      <c r="W74" s="29" t="e">
        <f t="shared" si="4"/>
        <v>#DIV/0!</v>
      </c>
      <c r="X74" s="17"/>
      <c r="Y74" s="22"/>
    </row>
    <row r="75" spans="1:25" x14ac:dyDescent="0.25">
      <c r="A75" s="25" t="s">
        <v>96</v>
      </c>
      <c r="B75" s="26">
        <v>5311</v>
      </c>
      <c r="C75" s="27">
        <v>119021</v>
      </c>
      <c r="V75" s="27">
        <f t="shared" si="3"/>
        <v>119021</v>
      </c>
      <c r="W75" s="29">
        <f t="shared" si="4"/>
        <v>4.462237756362323</v>
      </c>
      <c r="X75" s="17"/>
      <c r="Y75" s="22"/>
    </row>
    <row r="76" spans="1:25" x14ac:dyDescent="0.25">
      <c r="A76" s="25" t="s">
        <v>97</v>
      </c>
      <c r="B76" s="26">
        <v>754</v>
      </c>
      <c r="C76" s="27">
        <v>141790</v>
      </c>
      <c r="V76" s="27">
        <f t="shared" si="3"/>
        <v>141790</v>
      </c>
      <c r="W76" s="29">
        <f t="shared" si="4"/>
        <v>0.53177233937513224</v>
      </c>
      <c r="X76" s="17"/>
      <c r="Y76" s="22"/>
    </row>
    <row r="77" spans="1:25" x14ac:dyDescent="0.25">
      <c r="A77" s="25" t="s">
        <v>98</v>
      </c>
      <c r="B77" s="26">
        <v>2799</v>
      </c>
      <c r="C77" s="27">
        <v>93800</v>
      </c>
      <c r="V77" s="27">
        <f t="shared" si="3"/>
        <v>93800</v>
      </c>
      <c r="W77" s="29">
        <f t="shared" si="4"/>
        <v>2.9840085287846483</v>
      </c>
      <c r="X77" s="17"/>
      <c r="Y77" s="22"/>
    </row>
    <row r="78" spans="1:25" x14ac:dyDescent="0.25">
      <c r="A78" s="25" t="s">
        <v>99</v>
      </c>
      <c r="B78" s="26">
        <v>0</v>
      </c>
      <c r="C78" s="27">
        <v>51260</v>
      </c>
      <c r="V78" s="27">
        <f t="shared" si="3"/>
        <v>51260</v>
      </c>
      <c r="W78" s="29">
        <f t="shared" si="4"/>
        <v>0</v>
      </c>
      <c r="X78" s="17"/>
      <c r="Y78" s="22"/>
    </row>
    <row r="79" spans="1:25" x14ac:dyDescent="0.25">
      <c r="A79" s="25" t="s">
        <v>100</v>
      </c>
      <c r="B79" s="26">
        <v>858</v>
      </c>
      <c r="C79" s="27">
        <v>60870</v>
      </c>
      <c r="V79" s="27">
        <f t="shared" si="3"/>
        <v>60870</v>
      </c>
      <c r="W79" s="29">
        <f t="shared" si="4"/>
        <v>1.409561360275998</v>
      </c>
      <c r="X79" s="17"/>
      <c r="Y79" s="22"/>
    </row>
    <row r="80" spans="1:25" x14ac:dyDescent="0.25">
      <c r="A80" s="25" t="s">
        <v>101</v>
      </c>
      <c r="B80" s="26">
        <v>0</v>
      </c>
      <c r="C80" s="27">
        <v>58830</v>
      </c>
      <c r="V80" s="27">
        <f t="shared" si="3"/>
        <v>58830</v>
      </c>
      <c r="W80" s="29">
        <f t="shared" si="4"/>
        <v>0</v>
      </c>
      <c r="X80" s="17"/>
      <c r="Y80" s="22"/>
    </row>
    <row r="81" spans="1:25" x14ac:dyDescent="0.25">
      <c r="A81" s="25" t="s">
        <v>102</v>
      </c>
      <c r="B81" s="26">
        <v>0</v>
      </c>
      <c r="C81" s="27">
        <v>85390</v>
      </c>
      <c r="V81" s="27">
        <f t="shared" si="3"/>
        <v>85390</v>
      </c>
      <c r="W81" s="29">
        <f t="shared" si="4"/>
        <v>0</v>
      </c>
      <c r="X81" s="17"/>
      <c r="Y81" s="22"/>
    </row>
    <row r="82" spans="1:25" x14ac:dyDescent="0.25">
      <c r="A82" s="25" t="s">
        <v>103</v>
      </c>
      <c r="B82" s="26">
        <v>0</v>
      </c>
      <c r="C82" s="27">
        <v>65420</v>
      </c>
      <c r="V82" s="27">
        <f t="shared" si="3"/>
        <v>65420</v>
      </c>
      <c r="W82" s="29">
        <f t="shared" si="4"/>
        <v>0</v>
      </c>
      <c r="X82" s="17"/>
      <c r="Y82" s="22"/>
    </row>
    <row r="83" spans="1:25" x14ac:dyDescent="0.25">
      <c r="A83" s="25" t="s">
        <v>104</v>
      </c>
      <c r="B83" s="26">
        <v>374</v>
      </c>
      <c r="C83" s="27">
        <v>62620</v>
      </c>
      <c r="V83" s="27">
        <f t="shared" si="3"/>
        <v>62620</v>
      </c>
      <c r="W83" s="29">
        <f t="shared" si="4"/>
        <v>0.59725327371446824</v>
      </c>
      <c r="X83" s="17"/>
      <c r="Y83" s="22"/>
    </row>
    <row r="84" spans="1:25" x14ac:dyDescent="0.25">
      <c r="A84" s="25" t="s">
        <v>105</v>
      </c>
      <c r="B84" s="26">
        <v>116</v>
      </c>
      <c r="C84" s="27">
        <v>6400</v>
      </c>
      <c r="V84" s="27">
        <f t="shared" si="3"/>
        <v>6400</v>
      </c>
      <c r="W84" s="29">
        <f t="shared" si="4"/>
        <v>1.8125</v>
      </c>
      <c r="X84" s="17"/>
      <c r="Y84" s="22"/>
    </row>
    <row r="85" spans="1:25" x14ac:dyDescent="0.25">
      <c r="A85" s="25" t="s">
        <v>106</v>
      </c>
      <c r="B85" s="26">
        <v>53</v>
      </c>
      <c r="C85" s="27">
        <v>6420</v>
      </c>
      <c r="V85" s="27">
        <f t="shared" si="3"/>
        <v>6420</v>
      </c>
      <c r="W85" s="29">
        <f t="shared" si="4"/>
        <v>0.82554517133956384</v>
      </c>
      <c r="X85" s="17"/>
      <c r="Y85" s="22"/>
    </row>
    <row r="86" spans="1:25" x14ac:dyDescent="0.25">
      <c r="A86" s="25" t="s">
        <v>107</v>
      </c>
      <c r="B86" s="26">
        <v>0</v>
      </c>
      <c r="C86" s="27">
        <v>51150</v>
      </c>
      <c r="V86" s="27">
        <f t="shared" si="3"/>
        <v>51150</v>
      </c>
      <c r="W86" s="29">
        <f t="shared" si="4"/>
        <v>0</v>
      </c>
      <c r="X86" s="17"/>
      <c r="Y86" s="22"/>
    </row>
    <row r="87" spans="1:25" x14ac:dyDescent="0.25">
      <c r="A87" s="25" t="s">
        <v>108</v>
      </c>
      <c r="B87" s="26">
        <v>0</v>
      </c>
      <c r="C87" s="27">
        <v>0</v>
      </c>
      <c r="V87" s="27">
        <f t="shared" si="3"/>
        <v>0</v>
      </c>
      <c r="W87" s="29" t="e">
        <f t="shared" si="4"/>
        <v>#DIV/0!</v>
      </c>
      <c r="X87" s="17"/>
      <c r="Y87" s="22"/>
    </row>
    <row r="88" spans="1:25" x14ac:dyDescent="0.25">
      <c r="A88" s="25" t="s">
        <v>109</v>
      </c>
      <c r="B88" s="26">
        <v>0</v>
      </c>
      <c r="C88" s="27">
        <v>85960</v>
      </c>
      <c r="V88" s="27">
        <f t="shared" si="3"/>
        <v>85960</v>
      </c>
      <c r="W88" s="29">
        <f t="shared" si="4"/>
        <v>0</v>
      </c>
      <c r="X88" s="17"/>
      <c r="Y88" s="22"/>
    </row>
    <row r="89" spans="1:25" x14ac:dyDescent="0.25">
      <c r="A89" s="25" t="s">
        <v>110</v>
      </c>
      <c r="B89" s="26">
        <v>0</v>
      </c>
      <c r="C89" s="27">
        <v>2640</v>
      </c>
      <c r="V89" s="27">
        <f t="shared" si="3"/>
        <v>2640</v>
      </c>
      <c r="W89" s="29">
        <f t="shared" si="4"/>
        <v>0</v>
      </c>
      <c r="X89" s="17"/>
      <c r="Y89" s="22"/>
    </row>
    <row r="90" spans="1:25" ht="15.75" thickBot="1" x14ac:dyDescent="0.3">
      <c r="A90" s="42" t="s">
        <v>136</v>
      </c>
      <c r="B90" s="43"/>
      <c r="V90" s="27">
        <f t="shared" si="3"/>
        <v>0</v>
      </c>
      <c r="W90" s="29" t="e">
        <f t="shared" si="4"/>
        <v>#DIV/0!</v>
      </c>
      <c r="X90" s="17"/>
      <c r="Y90" s="22"/>
    </row>
    <row r="91" spans="1:25" ht="15.75" thickBot="1" x14ac:dyDescent="0.3">
      <c r="A91" s="44"/>
      <c r="B91" s="45">
        <f>SUM(B6:B90)</f>
        <v>53300</v>
      </c>
      <c r="C91" s="46">
        <f>SUM(C6:C90)</f>
        <v>5874851</v>
      </c>
      <c r="D91" s="46"/>
      <c r="E91" s="46"/>
      <c r="F91" s="46"/>
      <c r="G91" s="46"/>
      <c r="H91" s="46"/>
      <c r="I91" s="46"/>
      <c r="J91" s="46"/>
      <c r="K91" s="46"/>
      <c r="L91" s="46"/>
      <c r="M91" s="47"/>
      <c r="N91" s="46"/>
      <c r="O91" s="46"/>
      <c r="P91" s="46"/>
      <c r="Q91" s="46"/>
      <c r="R91" s="46"/>
      <c r="S91" s="46"/>
      <c r="T91" s="46"/>
      <c r="U91" s="46"/>
      <c r="V91" s="46">
        <f>SUM(V6:V90)</f>
        <v>5874851</v>
      </c>
      <c r="W91" s="29">
        <f t="shared" si="4"/>
        <v>0.90725705213630103</v>
      </c>
      <c r="X91" s="17"/>
      <c r="Y91" s="22"/>
    </row>
    <row r="92" spans="1:25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9"/>
      <c r="N92" s="48"/>
      <c r="O92" s="48"/>
      <c r="P92" s="48"/>
      <c r="Q92" s="48"/>
      <c r="R92" s="48"/>
      <c r="S92" s="48"/>
      <c r="T92" s="48"/>
      <c r="U92" s="48"/>
      <c r="V92" s="48"/>
      <c r="W92" s="50"/>
      <c r="X92" s="17"/>
      <c r="Y92" s="22"/>
    </row>
    <row r="93" spans="1:25" x14ac:dyDescent="0.25">
      <c r="B93" s="27"/>
      <c r="W93" s="51"/>
      <c r="X93" s="17"/>
      <c r="Y93" s="22"/>
    </row>
    <row r="94" spans="1:25" x14ac:dyDescent="0.25">
      <c r="B94" s="27"/>
      <c r="X94" s="52"/>
    </row>
    <row r="95" spans="1:25" x14ac:dyDescent="0.25">
      <c r="B95" s="27"/>
    </row>
    <row r="96" spans="1:25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</sheetData>
  <mergeCells count="7">
    <mergeCell ref="A1:W1"/>
    <mergeCell ref="A2:A5"/>
    <mergeCell ref="B2:B5"/>
    <mergeCell ref="C2:U3"/>
    <mergeCell ref="V2:V5"/>
    <mergeCell ref="W2:W5"/>
    <mergeCell ref="C4:U4"/>
  </mergeCells>
  <pageMargins left="0.21" right="0.17" top="0.16" bottom="0.17" header="0.16" footer="0.17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9"/>
  <sheetViews>
    <sheetView zoomScale="50" zoomScaleNormal="50" workbookViewId="0">
      <selection activeCell="C16" sqref="C16"/>
    </sheetView>
  </sheetViews>
  <sheetFormatPr defaultColWidth="9.140625" defaultRowHeight="15" x14ac:dyDescent="0.25"/>
  <cols>
    <col min="1" max="1" width="48.5703125" style="16" customWidth="1"/>
    <col min="2" max="2" width="29" style="16" customWidth="1"/>
    <col min="3" max="3" width="29.85546875" style="16" customWidth="1"/>
    <col min="4" max="4" width="17" style="16" customWidth="1"/>
    <col min="5" max="5" width="40.85546875" style="16" customWidth="1"/>
    <col min="6" max="6" width="21.5703125" style="16" customWidth="1"/>
    <col min="7" max="7" width="12.28515625" style="16" customWidth="1"/>
    <col min="8" max="11" width="9.140625" style="16"/>
    <col min="12" max="12" width="38.140625" style="16" customWidth="1"/>
    <col min="13" max="13" width="15.85546875" style="16" customWidth="1"/>
    <col min="14" max="16384" width="9.140625" style="16"/>
  </cols>
  <sheetData>
    <row r="1" spans="1:13" ht="55.5" customHeight="1" x14ac:dyDescent="0.3">
      <c r="A1" s="327" t="s">
        <v>171</v>
      </c>
      <c r="B1" s="328"/>
      <c r="C1" s="329"/>
      <c r="D1" s="53"/>
      <c r="E1" s="16" t="s">
        <v>140</v>
      </c>
    </row>
    <row r="2" spans="1:13" ht="78.75" customHeight="1" thickBot="1" x14ac:dyDescent="0.35">
      <c r="A2" s="54"/>
      <c r="B2" s="203" t="s">
        <v>169</v>
      </c>
      <c r="C2" s="204" t="s">
        <v>141</v>
      </c>
      <c r="D2" s="55"/>
      <c r="G2" s="67">
        <v>6427578</v>
      </c>
      <c r="H2" s="16">
        <f>G2*100/F3</f>
        <v>4.3886294179980565</v>
      </c>
    </row>
    <row r="3" spans="1:13" ht="27.75" customHeight="1" thickBot="1" x14ac:dyDescent="0.4">
      <c r="A3" s="56" t="s">
        <v>142</v>
      </c>
      <c r="B3" s="89">
        <f>SUM(B5:B89)</f>
        <v>59866877</v>
      </c>
      <c r="C3" s="57">
        <f>B3/F3</f>
        <v>0.40875978100284621</v>
      </c>
      <c r="D3" s="58"/>
      <c r="E3" s="59" t="s">
        <v>142</v>
      </c>
      <c r="F3" s="60">
        <v>146459803</v>
      </c>
      <c r="G3" s="83">
        <v>12362785</v>
      </c>
      <c r="H3" s="16">
        <f>G3*100/F3</f>
        <v>8.4410771739191812</v>
      </c>
    </row>
    <row r="4" spans="1:13" ht="27.75" hidden="1" customHeight="1" x14ac:dyDescent="0.35">
      <c r="A4" s="56"/>
      <c r="B4" s="89"/>
      <c r="C4" s="57"/>
      <c r="D4" s="58"/>
      <c r="E4" s="146"/>
      <c r="F4" s="146"/>
      <c r="G4" s="83"/>
    </row>
    <row r="5" spans="1:13" ht="18.75" x14ac:dyDescent="0.3">
      <c r="A5" s="205" t="s">
        <v>51</v>
      </c>
      <c r="B5" s="205">
        <v>174462</v>
      </c>
      <c r="C5" s="206">
        <f t="shared" ref="C5:C36" si="0">B5/F5</f>
        <v>0.23667609959654554</v>
      </c>
      <c r="D5" s="61"/>
      <c r="E5" s="62" t="s">
        <v>51</v>
      </c>
      <c r="F5" s="88">
        <v>737134</v>
      </c>
      <c r="L5" t="s">
        <v>93</v>
      </c>
      <c r="M5" s="68">
        <v>1007521</v>
      </c>
    </row>
    <row r="6" spans="1:13" ht="18.75" x14ac:dyDescent="0.3">
      <c r="A6" s="205" t="s">
        <v>53</v>
      </c>
      <c r="B6" s="205">
        <v>170784</v>
      </c>
      <c r="C6" s="206">
        <f t="shared" si="0"/>
        <v>0.27405156118116375</v>
      </c>
      <c r="D6" s="61"/>
      <c r="E6" s="63" t="s">
        <v>53</v>
      </c>
      <c r="F6" s="64">
        <v>623182</v>
      </c>
      <c r="L6" t="s">
        <v>104</v>
      </c>
      <c r="M6">
        <v>335975</v>
      </c>
    </row>
    <row r="7" spans="1:13" ht="18.75" x14ac:dyDescent="0.3">
      <c r="A7" s="205" t="s">
        <v>46</v>
      </c>
      <c r="B7" s="205">
        <v>236263</v>
      </c>
      <c r="C7" s="206">
        <f t="shared" si="0"/>
        <v>0.28917227232225912</v>
      </c>
      <c r="D7" s="61"/>
      <c r="E7" s="63" t="s">
        <v>46</v>
      </c>
      <c r="F7" s="64">
        <v>817032</v>
      </c>
      <c r="L7" t="s">
        <v>47</v>
      </c>
      <c r="M7">
        <v>370633</v>
      </c>
    </row>
    <row r="8" spans="1:13" ht="18.75" x14ac:dyDescent="0.3">
      <c r="A8" s="205" t="s">
        <v>45</v>
      </c>
      <c r="B8" s="205">
        <v>182911</v>
      </c>
      <c r="C8" s="206">
        <f t="shared" si="0"/>
        <v>0.29908579109075539</v>
      </c>
      <c r="D8" s="61"/>
      <c r="E8" s="63" t="s">
        <v>45</v>
      </c>
      <c r="F8" s="64">
        <v>611567</v>
      </c>
      <c r="L8" s="81" t="s">
        <v>66</v>
      </c>
      <c r="M8">
        <v>497539</v>
      </c>
    </row>
    <row r="9" spans="1:13" ht="18.75" x14ac:dyDescent="0.3">
      <c r="A9" s="205" t="s">
        <v>39</v>
      </c>
      <c r="B9" s="205">
        <v>294561</v>
      </c>
      <c r="C9" s="206">
        <f t="shared" si="0"/>
        <v>0.31741213437815191</v>
      </c>
      <c r="D9" s="61"/>
      <c r="E9" s="63" t="s">
        <v>39</v>
      </c>
      <c r="F9" s="64">
        <v>928008</v>
      </c>
      <c r="L9" t="s">
        <v>27</v>
      </c>
      <c r="M9" s="209">
        <v>611660</v>
      </c>
    </row>
    <row r="10" spans="1:13" ht="18.75" x14ac:dyDescent="0.3">
      <c r="A10" s="205" t="s">
        <v>109</v>
      </c>
      <c r="B10" s="205">
        <v>615395</v>
      </c>
      <c r="C10" s="206">
        <f t="shared" si="0"/>
        <v>0.32268627759425306</v>
      </c>
      <c r="D10" s="61"/>
      <c r="E10" s="63" t="s">
        <v>109</v>
      </c>
      <c r="F10" s="64">
        <v>1907100</v>
      </c>
      <c r="L10" t="s">
        <v>28</v>
      </c>
      <c r="M10">
        <v>400546</v>
      </c>
    </row>
    <row r="11" spans="1:13" ht="18.75" x14ac:dyDescent="0.3">
      <c r="A11" s="207" t="s">
        <v>28</v>
      </c>
      <c r="B11" s="205">
        <v>400546</v>
      </c>
      <c r="C11" s="206">
        <f t="shared" si="0"/>
        <v>0.33727718474520185</v>
      </c>
      <c r="D11" s="61"/>
      <c r="E11" s="63" t="s">
        <v>28</v>
      </c>
      <c r="F11" s="63">
        <v>1187587</v>
      </c>
      <c r="L11" t="s">
        <v>29</v>
      </c>
      <c r="M11">
        <v>498992</v>
      </c>
    </row>
    <row r="12" spans="1:13" ht="18.75" x14ac:dyDescent="0.3">
      <c r="A12" s="208" t="s">
        <v>86</v>
      </c>
      <c r="B12" s="205">
        <v>1169539</v>
      </c>
      <c r="C12" s="206">
        <f t="shared" si="0"/>
        <v>0.33854649569022538</v>
      </c>
      <c r="D12" s="61"/>
      <c r="E12" s="63" t="s">
        <v>86</v>
      </c>
      <c r="F12" s="64">
        <v>3454589</v>
      </c>
      <c r="L12" t="s">
        <v>67</v>
      </c>
      <c r="M12">
        <v>1218886</v>
      </c>
    </row>
    <row r="13" spans="1:13" ht="18.75" x14ac:dyDescent="0.3">
      <c r="A13" s="205" t="s">
        <v>84</v>
      </c>
      <c r="B13" s="205">
        <v>1463979</v>
      </c>
      <c r="C13" s="206">
        <f t="shared" si="0"/>
        <v>0.3404306230109288</v>
      </c>
      <c r="D13" s="61"/>
      <c r="E13" s="63" t="s">
        <v>84</v>
      </c>
      <c r="F13" s="64">
        <v>4300374</v>
      </c>
      <c r="L13" t="s">
        <v>48</v>
      </c>
      <c r="M13">
        <v>533963</v>
      </c>
    </row>
    <row r="14" spans="1:13" ht="18.75" x14ac:dyDescent="0.3">
      <c r="A14" s="205" t="s">
        <v>47</v>
      </c>
      <c r="B14" s="205">
        <v>370633</v>
      </c>
      <c r="C14" s="206">
        <f t="shared" si="0"/>
        <v>0.34079847877279335</v>
      </c>
      <c r="D14" s="61"/>
      <c r="E14" s="63" t="s">
        <v>47</v>
      </c>
      <c r="F14" s="63">
        <v>1087543</v>
      </c>
      <c r="L14" t="s">
        <v>30</v>
      </c>
      <c r="M14">
        <v>995431</v>
      </c>
    </row>
    <row r="15" spans="1:13" ht="18.75" x14ac:dyDescent="0.3">
      <c r="A15" s="205" t="s">
        <v>74</v>
      </c>
      <c r="B15" s="205">
        <v>415975</v>
      </c>
      <c r="C15" s="206">
        <f t="shared" si="0"/>
        <v>0.34297401073672112</v>
      </c>
      <c r="D15" s="61"/>
      <c r="E15" s="63" t="s">
        <v>74</v>
      </c>
      <c r="F15" s="64">
        <v>1212847</v>
      </c>
      <c r="L15" t="s">
        <v>151</v>
      </c>
      <c r="M15">
        <v>192423</v>
      </c>
    </row>
    <row r="16" spans="1:13" ht="18" customHeight="1" x14ac:dyDescent="0.3">
      <c r="A16" s="205" t="s">
        <v>37</v>
      </c>
      <c r="B16" s="205">
        <v>250062</v>
      </c>
      <c r="C16" s="206">
        <f t="shared" si="0"/>
        <v>0.34297729230330326</v>
      </c>
      <c r="D16" s="61"/>
      <c r="E16" s="63" t="s">
        <v>37</v>
      </c>
      <c r="F16" s="64">
        <v>729092</v>
      </c>
      <c r="L16" t="s">
        <v>108</v>
      </c>
      <c r="M16">
        <v>59078</v>
      </c>
    </row>
    <row r="17" spans="1:13" ht="18.75" x14ac:dyDescent="0.3">
      <c r="A17" s="205" t="s">
        <v>57</v>
      </c>
      <c r="B17" s="205">
        <v>1075517</v>
      </c>
      <c r="C17" s="206">
        <f t="shared" si="0"/>
        <v>0.34448732896018042</v>
      </c>
      <c r="D17" s="61"/>
      <c r="E17" s="63" t="s">
        <v>57</v>
      </c>
      <c r="F17" s="64">
        <v>3122080</v>
      </c>
      <c r="L17" t="s">
        <v>100</v>
      </c>
      <c r="M17">
        <v>465605</v>
      </c>
    </row>
    <row r="18" spans="1:13" ht="18.75" x14ac:dyDescent="0.3">
      <c r="A18" s="205" t="s">
        <v>59</v>
      </c>
      <c r="B18" s="205">
        <v>304224</v>
      </c>
      <c r="C18" s="206">
        <f t="shared" si="0"/>
        <v>0.35017743455985523</v>
      </c>
      <c r="D18" s="61"/>
      <c r="E18" s="63" t="s">
        <v>59</v>
      </c>
      <c r="F18" s="64">
        <v>868771</v>
      </c>
      <c r="L18" t="s">
        <v>31</v>
      </c>
      <c r="M18">
        <v>422716</v>
      </c>
    </row>
    <row r="19" spans="1:13" ht="18.75" x14ac:dyDescent="0.3">
      <c r="A19" s="205" t="s">
        <v>63</v>
      </c>
      <c r="B19" s="205">
        <v>522008</v>
      </c>
      <c r="C19" s="206">
        <f t="shared" si="0"/>
        <v>0.35072721030342813</v>
      </c>
      <c r="D19" s="61"/>
      <c r="E19" s="63" t="s">
        <v>63</v>
      </c>
      <c r="F19" s="64">
        <v>1488359</v>
      </c>
      <c r="L19" t="s">
        <v>95</v>
      </c>
      <c r="M19">
        <v>958888</v>
      </c>
    </row>
    <row r="20" spans="1:13" ht="18.75" x14ac:dyDescent="0.3">
      <c r="A20" s="205" t="s">
        <v>76</v>
      </c>
      <c r="B20" s="205">
        <v>1142209</v>
      </c>
      <c r="C20" s="206">
        <f t="shared" si="0"/>
        <v>0.35808742317969222</v>
      </c>
      <c r="D20" s="61"/>
      <c r="E20" s="63" t="s">
        <v>76</v>
      </c>
      <c r="F20" s="64">
        <v>3189749</v>
      </c>
      <c r="L20" t="s">
        <v>59</v>
      </c>
      <c r="M20">
        <v>304224</v>
      </c>
    </row>
    <row r="21" spans="1:13" ht="18.75" x14ac:dyDescent="0.3">
      <c r="A21" s="205" t="s">
        <v>43</v>
      </c>
      <c r="B21" s="205">
        <v>448816</v>
      </c>
      <c r="C21" s="206">
        <f t="shared" si="0"/>
        <v>0.35979916739283968</v>
      </c>
      <c r="D21" s="61"/>
      <c r="E21" s="63" t="s">
        <v>43</v>
      </c>
      <c r="F21" s="64">
        <v>1247407</v>
      </c>
      <c r="L21" t="s">
        <v>49</v>
      </c>
      <c r="M21">
        <v>476425</v>
      </c>
    </row>
    <row r="22" spans="1:13" ht="18.75" x14ac:dyDescent="0.3">
      <c r="A22" s="205" t="s">
        <v>64</v>
      </c>
      <c r="B22" s="205">
        <v>2048639</v>
      </c>
      <c r="C22" s="206">
        <f t="shared" si="0"/>
        <v>0.36069467704655034</v>
      </c>
      <c r="D22" s="61"/>
      <c r="E22" s="63" t="s">
        <v>64</v>
      </c>
      <c r="F22" s="64">
        <v>5679704</v>
      </c>
      <c r="L22" t="s">
        <v>32</v>
      </c>
      <c r="M22">
        <v>436318</v>
      </c>
    </row>
    <row r="23" spans="1:13" ht="18.75" x14ac:dyDescent="0.3">
      <c r="A23" s="205" t="s">
        <v>81</v>
      </c>
      <c r="B23" s="205">
        <v>868791</v>
      </c>
      <c r="C23" s="206">
        <f t="shared" si="0"/>
        <v>0.36071825528139262</v>
      </c>
      <c r="D23" s="61"/>
      <c r="E23" s="63" t="s">
        <v>81</v>
      </c>
      <c r="F23" s="64">
        <v>2408503</v>
      </c>
      <c r="L23" t="s">
        <v>105</v>
      </c>
      <c r="M23">
        <v>134603</v>
      </c>
    </row>
    <row r="24" spans="1:13" ht="18.75" x14ac:dyDescent="0.3">
      <c r="A24" s="205" t="s">
        <v>79</v>
      </c>
      <c r="B24" s="205">
        <v>935258</v>
      </c>
      <c r="C24" s="206">
        <f t="shared" si="0"/>
        <v>0.36120653730929403</v>
      </c>
      <c r="D24" s="61"/>
      <c r="E24" s="63" t="s">
        <v>79</v>
      </c>
      <c r="F24" s="64">
        <v>2589261</v>
      </c>
      <c r="L24" t="s">
        <v>61</v>
      </c>
      <c r="M24">
        <v>171999</v>
      </c>
    </row>
    <row r="25" spans="1:13" ht="18.75" x14ac:dyDescent="0.3">
      <c r="A25" s="205" t="s">
        <v>72</v>
      </c>
      <c r="B25" s="205">
        <v>1420470</v>
      </c>
      <c r="C25" s="206">
        <f t="shared" si="0"/>
        <v>0.36436284277250969</v>
      </c>
      <c r="D25" s="61"/>
      <c r="E25" s="63" t="s">
        <v>72</v>
      </c>
      <c r="F25" s="64">
        <v>3898504</v>
      </c>
      <c r="L25" t="s">
        <v>96</v>
      </c>
      <c r="M25">
        <v>1170211</v>
      </c>
    </row>
    <row r="26" spans="1:13" ht="18.75" x14ac:dyDescent="0.3">
      <c r="A26" s="205" t="s">
        <v>92</v>
      </c>
      <c r="B26" s="205">
        <v>194863</v>
      </c>
      <c r="C26" s="206">
        <f t="shared" si="0"/>
        <v>0.36549444901894218</v>
      </c>
      <c r="D26" s="61"/>
      <c r="E26" s="63" t="s">
        <v>92</v>
      </c>
      <c r="F26" s="64">
        <v>533149</v>
      </c>
      <c r="L26" t="s">
        <v>75</v>
      </c>
      <c r="M26">
        <v>494174</v>
      </c>
    </row>
    <row r="27" spans="1:13" ht="18.75" x14ac:dyDescent="0.3">
      <c r="A27" s="205" t="s">
        <v>42</v>
      </c>
      <c r="B27" s="205">
        <v>536998</v>
      </c>
      <c r="C27" s="206">
        <f t="shared" si="0"/>
        <v>0.36840715110443661</v>
      </c>
      <c r="D27" s="61"/>
      <c r="E27" s="63" t="s">
        <v>42</v>
      </c>
      <c r="F27" s="64">
        <v>1457621</v>
      </c>
      <c r="L27" t="s">
        <v>33</v>
      </c>
      <c r="M27">
        <v>260292</v>
      </c>
    </row>
    <row r="28" spans="1:13" ht="18.75" x14ac:dyDescent="0.3">
      <c r="A28" s="205" t="s">
        <v>61</v>
      </c>
      <c r="B28" s="205">
        <v>171999</v>
      </c>
      <c r="C28" s="206">
        <f t="shared" si="0"/>
        <v>0.36953826784375315</v>
      </c>
      <c r="D28" s="61"/>
      <c r="E28" s="63" t="s">
        <v>61</v>
      </c>
      <c r="F28" s="64">
        <v>465443</v>
      </c>
      <c r="L28" t="s">
        <v>64</v>
      </c>
      <c r="M28">
        <v>2048639</v>
      </c>
    </row>
    <row r="29" spans="1:13" ht="18.75" x14ac:dyDescent="0.3">
      <c r="A29" s="205" t="s">
        <v>29</v>
      </c>
      <c r="B29" s="205">
        <v>498992</v>
      </c>
      <c r="C29" s="206">
        <f t="shared" si="0"/>
        <v>0.36955335169526987</v>
      </c>
      <c r="D29" s="61"/>
      <c r="E29" s="63" t="s">
        <v>29</v>
      </c>
      <c r="F29" s="63">
        <v>1350257</v>
      </c>
      <c r="L29" t="s">
        <v>94</v>
      </c>
      <c r="M29">
        <v>1245421</v>
      </c>
    </row>
    <row r="30" spans="1:13" ht="18.75" x14ac:dyDescent="0.3">
      <c r="A30" s="205" t="s">
        <v>99</v>
      </c>
      <c r="B30" s="205">
        <v>400224</v>
      </c>
      <c r="C30" s="206">
        <f t="shared" si="0"/>
        <v>0.37236894134284826</v>
      </c>
      <c r="D30" s="61"/>
      <c r="E30" s="63" t="s">
        <v>99</v>
      </c>
      <c r="F30" s="64">
        <v>1074805</v>
      </c>
      <c r="L30" t="s">
        <v>83</v>
      </c>
      <c r="M30">
        <v>360802</v>
      </c>
    </row>
    <row r="31" spans="1:13" ht="18.75" x14ac:dyDescent="0.3">
      <c r="A31" s="205" t="s">
        <v>34</v>
      </c>
      <c r="B31" s="205">
        <v>412740</v>
      </c>
      <c r="C31" s="206">
        <f t="shared" si="0"/>
        <v>0.37513360624150194</v>
      </c>
      <c r="D31" s="61"/>
      <c r="E31" s="63" t="s">
        <v>34</v>
      </c>
      <c r="F31" s="64">
        <v>1100248</v>
      </c>
      <c r="L31" t="s">
        <v>34</v>
      </c>
      <c r="M31">
        <v>412740</v>
      </c>
    </row>
    <row r="32" spans="1:13" ht="18.75" x14ac:dyDescent="0.3">
      <c r="A32" s="205" t="s">
        <v>50</v>
      </c>
      <c r="B32" s="205">
        <v>706879</v>
      </c>
      <c r="C32" s="206">
        <f t="shared" si="0"/>
        <v>0.37514302454184384</v>
      </c>
      <c r="D32" s="61"/>
      <c r="E32" s="63" t="s">
        <v>50</v>
      </c>
      <c r="F32" s="64">
        <v>1884292</v>
      </c>
      <c r="L32" t="s">
        <v>50</v>
      </c>
      <c r="M32">
        <v>706879</v>
      </c>
    </row>
    <row r="33" spans="1:13" ht="18.75" x14ac:dyDescent="0.3">
      <c r="A33" s="205" t="s">
        <v>108</v>
      </c>
      <c r="B33" s="205">
        <v>59078</v>
      </c>
      <c r="C33" s="206">
        <f t="shared" si="0"/>
        <v>0.37533195258001806</v>
      </c>
      <c r="D33" s="61"/>
      <c r="E33" s="63" t="s">
        <v>143</v>
      </c>
      <c r="F33" s="64">
        <v>157402</v>
      </c>
      <c r="L33" t="s">
        <v>35</v>
      </c>
      <c r="M33">
        <v>522752</v>
      </c>
    </row>
    <row r="34" spans="1:13" ht="18.75" x14ac:dyDescent="0.3">
      <c r="A34" s="205" t="s">
        <v>70</v>
      </c>
      <c r="B34" s="205">
        <v>256593</v>
      </c>
      <c r="C34" s="206">
        <f t="shared" si="0"/>
        <v>0.3788049455619118</v>
      </c>
      <c r="D34" s="61"/>
      <c r="E34" s="63" t="s">
        <v>70</v>
      </c>
      <c r="F34" s="64">
        <v>677375</v>
      </c>
      <c r="L34" t="s">
        <v>106</v>
      </c>
      <c r="M34">
        <v>60947</v>
      </c>
    </row>
    <row r="35" spans="1:13" ht="18.75" x14ac:dyDescent="0.3">
      <c r="A35" s="205" t="s">
        <v>38</v>
      </c>
      <c r="B35" s="205">
        <v>419116</v>
      </c>
      <c r="C35" s="206">
        <f t="shared" si="0"/>
        <v>0.37978817491155831</v>
      </c>
      <c r="D35" s="61"/>
      <c r="E35" s="63" t="s">
        <v>38</v>
      </c>
      <c r="F35" s="64">
        <v>1103552</v>
      </c>
      <c r="L35" t="s">
        <v>44</v>
      </c>
      <c r="M35">
        <v>5699996</v>
      </c>
    </row>
    <row r="36" spans="1:13" ht="18.75" x14ac:dyDescent="0.3">
      <c r="A36" s="205" t="s">
        <v>52</v>
      </c>
      <c r="B36" s="205">
        <v>230243</v>
      </c>
      <c r="C36" s="206">
        <f t="shared" si="0"/>
        <v>0.38731388602448269</v>
      </c>
      <c r="D36" s="61"/>
      <c r="E36" s="63" t="s">
        <v>52</v>
      </c>
      <c r="F36" s="64">
        <v>594461</v>
      </c>
      <c r="L36" s="80" t="s">
        <v>36</v>
      </c>
      <c r="M36">
        <v>3448180</v>
      </c>
    </row>
    <row r="37" spans="1:13" ht="18.75" x14ac:dyDescent="0.3">
      <c r="A37" s="205" t="s">
        <v>55</v>
      </c>
      <c r="B37" s="205">
        <v>17211</v>
      </c>
      <c r="C37" s="206">
        <f t="shared" ref="C37:C68" si="1">B37/F37</f>
        <v>0.38894915254237289</v>
      </c>
      <c r="D37" s="61"/>
      <c r="E37" s="39" t="s">
        <v>55</v>
      </c>
      <c r="F37" s="64">
        <v>44250</v>
      </c>
      <c r="L37" s="140" t="s">
        <v>51</v>
      </c>
      <c r="M37">
        <v>174462</v>
      </c>
    </row>
    <row r="38" spans="1:13" ht="18.75" x14ac:dyDescent="0.3">
      <c r="A38" s="205" t="s">
        <v>75</v>
      </c>
      <c r="B38" s="205">
        <v>494174</v>
      </c>
      <c r="C38" s="206">
        <f t="shared" si="1"/>
        <v>0.3933607527579287</v>
      </c>
      <c r="D38" s="61"/>
      <c r="E38" s="63" t="s">
        <v>75</v>
      </c>
      <c r="F38" s="64">
        <v>1256287</v>
      </c>
      <c r="L38" t="s">
        <v>55</v>
      </c>
      <c r="M38">
        <v>17211</v>
      </c>
    </row>
    <row r="39" spans="1:13" ht="18.75" x14ac:dyDescent="0.3">
      <c r="A39" s="205" t="s">
        <v>107</v>
      </c>
      <c r="B39" s="205">
        <v>192290</v>
      </c>
      <c r="C39" s="206">
        <f t="shared" si="1"/>
        <v>0.39489545918482605</v>
      </c>
      <c r="D39" s="61"/>
      <c r="E39" s="63" t="s">
        <v>107</v>
      </c>
      <c r="F39" s="64">
        <v>486939</v>
      </c>
      <c r="L39" t="s">
        <v>76</v>
      </c>
      <c r="M39">
        <v>1142209</v>
      </c>
    </row>
    <row r="40" spans="1:13" ht="18.75" x14ac:dyDescent="0.3">
      <c r="A40" s="205" t="s">
        <v>27</v>
      </c>
      <c r="B40" s="205">
        <v>611660</v>
      </c>
      <c r="C40" s="206">
        <f t="shared" si="1"/>
        <v>0.3958439171501516</v>
      </c>
      <c r="D40" s="61"/>
      <c r="E40" s="63" t="s">
        <v>27</v>
      </c>
      <c r="F40" s="63">
        <v>1545205</v>
      </c>
      <c r="L40" t="s">
        <v>52</v>
      </c>
      <c r="M40">
        <v>230243</v>
      </c>
    </row>
    <row r="41" spans="1:13" ht="18.75" x14ac:dyDescent="0.3">
      <c r="A41" s="205" t="s">
        <v>62</v>
      </c>
      <c r="B41" s="205">
        <v>275656</v>
      </c>
      <c r="C41" s="206">
        <f t="shared" si="1"/>
        <v>0.39664617168872768</v>
      </c>
      <c r="D41" s="61"/>
      <c r="E41" s="63" t="s">
        <v>147</v>
      </c>
      <c r="F41" s="64">
        <v>694967</v>
      </c>
      <c r="L41" t="s">
        <v>97</v>
      </c>
      <c r="M41">
        <v>1373958</v>
      </c>
    </row>
    <row r="42" spans="1:13" ht="18.75" x14ac:dyDescent="0.3">
      <c r="A42" s="205" t="s">
        <v>58</v>
      </c>
      <c r="B42" s="205">
        <v>203024</v>
      </c>
      <c r="C42" s="206">
        <f t="shared" si="1"/>
        <v>0.39706402927365431</v>
      </c>
      <c r="D42" s="61"/>
      <c r="E42" s="63" t="s">
        <v>58</v>
      </c>
      <c r="F42" s="64">
        <v>511313</v>
      </c>
      <c r="L42" t="s">
        <v>98</v>
      </c>
      <c r="M42">
        <v>870439</v>
      </c>
    </row>
    <row r="43" spans="1:13" ht="18.75" x14ac:dyDescent="0.3">
      <c r="A43" s="205" t="s">
        <v>82</v>
      </c>
      <c r="B43" s="205">
        <v>486886</v>
      </c>
      <c r="C43" s="206">
        <f t="shared" si="1"/>
        <v>0.39775960708161534</v>
      </c>
      <c r="D43" s="61"/>
      <c r="E43" s="63" t="s">
        <v>82</v>
      </c>
      <c r="F43" s="64">
        <v>1224071</v>
      </c>
      <c r="L43" t="s">
        <v>77</v>
      </c>
      <c r="M43">
        <v>869799</v>
      </c>
    </row>
    <row r="44" spans="1:13" ht="18.75" x14ac:dyDescent="0.3">
      <c r="A44" s="205" t="s">
        <v>60</v>
      </c>
      <c r="B44" s="205">
        <v>107644</v>
      </c>
      <c r="C44" s="206">
        <f t="shared" si="1"/>
        <v>0.39785629804849204</v>
      </c>
      <c r="D44" s="61"/>
      <c r="E44" s="63" t="s">
        <v>60</v>
      </c>
      <c r="F44" s="64">
        <v>270560</v>
      </c>
      <c r="L44" t="s">
        <v>37</v>
      </c>
      <c r="M44">
        <v>250062</v>
      </c>
    </row>
    <row r="45" spans="1:13" ht="18.75" x14ac:dyDescent="0.3">
      <c r="A45" s="205" t="s">
        <v>65</v>
      </c>
      <c r="B45" s="205">
        <v>1113343</v>
      </c>
      <c r="C45" s="206">
        <f t="shared" si="1"/>
        <v>0.39788055395928218</v>
      </c>
      <c r="D45" s="61"/>
      <c r="E45" s="63" t="s">
        <v>65</v>
      </c>
      <c r="F45" s="64">
        <v>2798184</v>
      </c>
      <c r="L45" t="s">
        <v>78</v>
      </c>
      <c r="M45">
        <v>612845</v>
      </c>
    </row>
    <row r="46" spans="1:13" ht="18.75" x14ac:dyDescent="0.3">
      <c r="A46" s="205" t="s">
        <v>151</v>
      </c>
      <c r="B46" s="205">
        <v>192423</v>
      </c>
      <c r="C46" s="206">
        <f t="shared" si="1"/>
        <v>0.40124487817084231</v>
      </c>
      <c r="D46" s="61"/>
      <c r="E46" s="63" t="s">
        <v>136</v>
      </c>
      <c r="F46" s="64">
        <v>479565</v>
      </c>
      <c r="L46" t="s">
        <v>79</v>
      </c>
      <c r="M46">
        <v>935258</v>
      </c>
    </row>
    <row r="47" spans="1:13" ht="18.75" x14ac:dyDescent="0.3">
      <c r="A47" s="205" t="s">
        <v>80</v>
      </c>
      <c r="B47" s="205">
        <v>1273275</v>
      </c>
      <c r="C47" s="206">
        <f t="shared" si="1"/>
        <v>0.4020638186613314</v>
      </c>
      <c r="D47" s="61"/>
      <c r="E47" s="63" t="s">
        <v>80</v>
      </c>
      <c r="F47" s="64">
        <v>3166848</v>
      </c>
      <c r="L47" t="s">
        <v>102</v>
      </c>
      <c r="M47">
        <v>759526</v>
      </c>
    </row>
    <row r="48" spans="1:13" ht="18.75" x14ac:dyDescent="0.3">
      <c r="A48" s="205" t="s">
        <v>95</v>
      </c>
      <c r="B48" s="205">
        <v>958888</v>
      </c>
      <c r="C48" s="206">
        <f t="shared" si="1"/>
        <v>0.40236884034162124</v>
      </c>
      <c r="D48" s="61"/>
      <c r="E48" s="63" t="s">
        <v>95</v>
      </c>
      <c r="F48" s="64">
        <v>2383107</v>
      </c>
      <c r="L48" t="s">
        <v>53</v>
      </c>
      <c r="M48">
        <v>170784</v>
      </c>
    </row>
    <row r="49" spans="1:13" ht="18.75" x14ac:dyDescent="0.3">
      <c r="A49" s="205" t="s">
        <v>102</v>
      </c>
      <c r="B49" s="205">
        <v>759526</v>
      </c>
      <c r="C49" s="206">
        <f t="shared" si="1"/>
        <v>0.40253522261370239</v>
      </c>
      <c r="D49" s="61"/>
      <c r="E49" s="63" t="s">
        <v>102</v>
      </c>
      <c r="F49" s="64">
        <v>1886856</v>
      </c>
      <c r="L49" t="s">
        <v>56</v>
      </c>
      <c r="M49">
        <v>211370</v>
      </c>
    </row>
    <row r="50" spans="1:13" ht="18.75" x14ac:dyDescent="0.3">
      <c r="A50" s="205" t="s">
        <v>103</v>
      </c>
      <c r="B50" s="205">
        <v>527918</v>
      </c>
      <c r="C50" s="206">
        <f t="shared" si="1"/>
        <v>0.40348826988997888</v>
      </c>
      <c r="D50" s="61"/>
      <c r="E50" s="63" t="s">
        <v>103</v>
      </c>
      <c r="F50" s="64">
        <v>1308385</v>
      </c>
      <c r="L50" t="s">
        <v>90</v>
      </c>
      <c r="M50">
        <v>99246</v>
      </c>
    </row>
    <row r="51" spans="1:13" ht="18.75" x14ac:dyDescent="0.3">
      <c r="A51" s="205" t="s">
        <v>33</v>
      </c>
      <c r="B51" s="205">
        <v>260292</v>
      </c>
      <c r="C51" s="206">
        <f t="shared" si="1"/>
        <v>0.41256989969947883</v>
      </c>
      <c r="D51" s="61"/>
      <c r="E51" s="63" t="s">
        <v>33</v>
      </c>
      <c r="F51" s="64">
        <v>630904</v>
      </c>
      <c r="L51" t="s">
        <v>69</v>
      </c>
      <c r="M51">
        <v>1675343</v>
      </c>
    </row>
    <row r="52" spans="1:13" ht="18.75" x14ac:dyDescent="0.3">
      <c r="A52" s="205" t="s">
        <v>73</v>
      </c>
      <c r="B52" s="205">
        <v>619554</v>
      </c>
      <c r="C52" s="206">
        <f t="shared" si="1"/>
        <v>0.41382060386492792</v>
      </c>
      <c r="D52" s="61"/>
      <c r="E52" s="63" t="s">
        <v>73</v>
      </c>
      <c r="F52" s="64">
        <v>1497156</v>
      </c>
      <c r="L52" t="s">
        <v>89</v>
      </c>
      <c r="M52">
        <v>443665</v>
      </c>
    </row>
    <row r="53" spans="1:13" ht="18.75" x14ac:dyDescent="0.3">
      <c r="A53" s="205" t="s">
        <v>69</v>
      </c>
      <c r="B53" s="205">
        <v>1675343</v>
      </c>
      <c r="C53" s="206">
        <f t="shared" si="1"/>
        <v>0.41613420672990942</v>
      </c>
      <c r="D53" s="61"/>
      <c r="E53" s="63" t="s">
        <v>69</v>
      </c>
      <c r="F53" s="64">
        <v>4025968</v>
      </c>
      <c r="L53" t="s">
        <v>57</v>
      </c>
      <c r="M53">
        <v>1075517</v>
      </c>
    </row>
    <row r="54" spans="1:13" ht="18.75" x14ac:dyDescent="0.3">
      <c r="A54" s="205" t="s">
        <v>101</v>
      </c>
      <c r="B54" s="205">
        <v>409733</v>
      </c>
      <c r="C54" s="206">
        <f t="shared" si="1"/>
        <v>0.41938600774015516</v>
      </c>
      <c r="D54" s="61"/>
      <c r="E54" s="63" t="s">
        <v>146</v>
      </c>
      <c r="F54" s="64">
        <v>976983</v>
      </c>
      <c r="L54" t="s">
        <v>58</v>
      </c>
      <c r="M54">
        <v>203024</v>
      </c>
    </row>
    <row r="55" spans="1:13" ht="18.75" x14ac:dyDescent="0.3">
      <c r="A55" s="205" t="s">
        <v>41</v>
      </c>
      <c r="B55" s="205">
        <v>526684</v>
      </c>
      <c r="C55" s="206">
        <f t="shared" si="1"/>
        <v>0.42033872333497474</v>
      </c>
      <c r="D55" s="61"/>
      <c r="E55" s="63" t="s">
        <v>41</v>
      </c>
      <c r="F55" s="64">
        <v>1252999</v>
      </c>
      <c r="L55" t="s">
        <v>60</v>
      </c>
      <c r="M55">
        <v>107644</v>
      </c>
    </row>
    <row r="56" spans="1:13" ht="18.75" x14ac:dyDescent="0.3">
      <c r="A56" s="205" t="s">
        <v>31</v>
      </c>
      <c r="B56" s="205">
        <v>422716</v>
      </c>
      <c r="C56" s="206">
        <f t="shared" si="1"/>
        <v>0.42608934937903381</v>
      </c>
      <c r="D56" s="61"/>
      <c r="E56" s="63" t="s">
        <v>31</v>
      </c>
      <c r="F56" s="64">
        <v>992083</v>
      </c>
      <c r="L56" t="s">
        <v>45</v>
      </c>
      <c r="M56">
        <v>182911</v>
      </c>
    </row>
    <row r="57" spans="1:13" ht="18.75" x14ac:dyDescent="0.3">
      <c r="A57" s="205" t="s">
        <v>104</v>
      </c>
      <c r="B57" s="205">
        <v>335975</v>
      </c>
      <c r="C57" s="206">
        <f t="shared" si="1"/>
        <v>0.42747902206897431</v>
      </c>
      <c r="D57" s="61"/>
      <c r="E57" s="63" t="s">
        <v>104</v>
      </c>
      <c r="F57" s="63">
        <v>785945</v>
      </c>
      <c r="L57" t="s">
        <v>46</v>
      </c>
      <c r="M57">
        <v>236263</v>
      </c>
    </row>
    <row r="58" spans="1:13" ht="18.75" x14ac:dyDescent="0.3">
      <c r="A58" s="205" t="s">
        <v>68</v>
      </c>
      <c r="B58" s="205">
        <v>1798653</v>
      </c>
      <c r="C58" s="206">
        <f t="shared" si="1"/>
        <v>0.42930834606111773</v>
      </c>
      <c r="D58" s="61"/>
      <c r="E58" s="63" t="s">
        <v>68</v>
      </c>
      <c r="F58" s="64">
        <v>4189653</v>
      </c>
      <c r="L58" t="s">
        <v>109</v>
      </c>
      <c r="M58">
        <v>615395</v>
      </c>
    </row>
    <row r="59" spans="1:13" ht="18.75" x14ac:dyDescent="0.3">
      <c r="A59" s="205" t="s">
        <v>30</v>
      </c>
      <c r="B59" s="205">
        <v>995431</v>
      </c>
      <c r="C59" s="206">
        <f t="shared" si="1"/>
        <v>0.43000925307550286</v>
      </c>
      <c r="D59" s="61"/>
      <c r="E59" s="63" t="s">
        <v>30</v>
      </c>
      <c r="F59" s="63">
        <v>2314906</v>
      </c>
      <c r="L59" t="s">
        <v>70</v>
      </c>
      <c r="M59">
        <v>256593</v>
      </c>
    </row>
    <row r="60" spans="1:13" ht="18.75" x14ac:dyDescent="0.3">
      <c r="A60" s="205" t="s">
        <v>105</v>
      </c>
      <c r="B60" s="205">
        <v>134603</v>
      </c>
      <c r="C60" s="206">
        <f t="shared" si="1"/>
        <v>0.43094748704945218</v>
      </c>
      <c r="D60" s="61"/>
      <c r="E60" s="63" t="s">
        <v>105</v>
      </c>
      <c r="F60" s="64">
        <v>312342</v>
      </c>
      <c r="L60" t="s">
        <v>71</v>
      </c>
      <c r="M60">
        <v>405559</v>
      </c>
    </row>
    <row r="61" spans="1:13" ht="18.75" x14ac:dyDescent="0.3">
      <c r="A61" s="205" t="s">
        <v>94</v>
      </c>
      <c r="B61" s="205">
        <v>1245421</v>
      </c>
      <c r="C61" s="206">
        <f t="shared" si="1"/>
        <v>0.4352979664650759</v>
      </c>
      <c r="D61" s="61"/>
      <c r="E61" s="63" t="s">
        <v>94</v>
      </c>
      <c r="F61" s="64">
        <v>2861077</v>
      </c>
      <c r="L61" t="s">
        <v>101</v>
      </c>
      <c r="M61">
        <v>409733</v>
      </c>
    </row>
    <row r="62" spans="1:13" ht="18.75" x14ac:dyDescent="0.3">
      <c r="A62" s="205" t="s">
        <v>32</v>
      </c>
      <c r="B62" s="205">
        <v>436318</v>
      </c>
      <c r="C62" s="206">
        <f t="shared" si="1"/>
        <v>0.43554403824404037</v>
      </c>
      <c r="D62" s="61"/>
      <c r="E62" s="63" t="s">
        <v>32</v>
      </c>
      <c r="F62" s="64">
        <v>1001777</v>
      </c>
      <c r="L62" t="s">
        <v>62</v>
      </c>
      <c r="M62">
        <v>275656</v>
      </c>
    </row>
    <row r="63" spans="1:13" ht="21.75" customHeight="1" x14ac:dyDescent="0.3">
      <c r="A63" s="205" t="s">
        <v>106</v>
      </c>
      <c r="B63" s="205">
        <v>60947</v>
      </c>
      <c r="C63" s="206">
        <f t="shared" si="1"/>
        <v>0.436608115078228</v>
      </c>
      <c r="D63" s="61"/>
      <c r="E63" s="65" t="s">
        <v>106</v>
      </c>
      <c r="F63" s="64">
        <v>139592</v>
      </c>
      <c r="L63" t="s">
        <v>72</v>
      </c>
      <c r="M63">
        <v>1420470</v>
      </c>
    </row>
    <row r="64" spans="1:13" ht="18.75" x14ac:dyDescent="0.3">
      <c r="A64" s="205" t="s">
        <v>93</v>
      </c>
      <c r="B64" s="205">
        <v>1007521</v>
      </c>
      <c r="C64" s="206">
        <f t="shared" si="1"/>
        <v>0.4367702133691817</v>
      </c>
      <c r="D64" s="61"/>
      <c r="E64" s="63" t="s">
        <v>93</v>
      </c>
      <c r="F64" s="63">
        <v>2306753</v>
      </c>
      <c r="L64" t="s">
        <v>91</v>
      </c>
      <c r="M64">
        <v>155936</v>
      </c>
    </row>
    <row r="65" spans="1:13" ht="18.75" x14ac:dyDescent="0.3">
      <c r="A65" s="208" t="s">
        <v>83</v>
      </c>
      <c r="B65" s="205">
        <v>360802</v>
      </c>
      <c r="C65" s="206">
        <f t="shared" si="1"/>
        <v>0.4384688674246659</v>
      </c>
      <c r="D65" s="61"/>
      <c r="E65" s="63" t="s">
        <v>83</v>
      </c>
      <c r="F65" s="64">
        <v>822868</v>
      </c>
      <c r="L65" t="s">
        <v>92</v>
      </c>
      <c r="M65">
        <v>194863</v>
      </c>
    </row>
    <row r="66" spans="1:13" ht="18.75" x14ac:dyDescent="0.3">
      <c r="A66" s="205" t="s">
        <v>100</v>
      </c>
      <c r="B66" s="205">
        <v>465605</v>
      </c>
      <c r="C66" s="206">
        <f t="shared" si="1"/>
        <v>0.44066678528703607</v>
      </c>
      <c r="D66" s="61"/>
      <c r="E66" s="63" t="s">
        <v>100</v>
      </c>
      <c r="F66" s="64">
        <v>1056592</v>
      </c>
      <c r="L66" t="s">
        <v>68</v>
      </c>
      <c r="M66">
        <v>1798653</v>
      </c>
    </row>
    <row r="67" spans="1:13" ht="18.75" x14ac:dyDescent="0.3">
      <c r="A67" s="205" t="s">
        <v>54</v>
      </c>
      <c r="B67" s="205">
        <v>2381893</v>
      </c>
      <c r="C67" s="206">
        <f t="shared" si="1"/>
        <v>0.44181103920590636</v>
      </c>
      <c r="D67" s="61"/>
      <c r="E67" s="63" t="s">
        <v>54</v>
      </c>
      <c r="F67" s="64">
        <v>5391203</v>
      </c>
      <c r="L67" t="s">
        <v>38</v>
      </c>
      <c r="M67">
        <v>419116</v>
      </c>
    </row>
    <row r="68" spans="1:13" ht="18.75" x14ac:dyDescent="0.3">
      <c r="A68" s="205" t="s">
        <v>96</v>
      </c>
      <c r="B68" s="205">
        <v>1170211</v>
      </c>
      <c r="C68" s="206">
        <f t="shared" si="1"/>
        <v>0.44231512104775766</v>
      </c>
      <c r="D68" s="61"/>
      <c r="E68" s="63" t="s">
        <v>96</v>
      </c>
      <c r="F68" s="64">
        <v>2645650</v>
      </c>
      <c r="L68" t="s">
        <v>80</v>
      </c>
      <c r="M68">
        <v>1273275</v>
      </c>
    </row>
    <row r="69" spans="1:13" ht="18.75" x14ac:dyDescent="0.3">
      <c r="A69" s="205" t="s">
        <v>77</v>
      </c>
      <c r="B69" s="205">
        <v>869799</v>
      </c>
      <c r="C69" s="206">
        <f t="shared" ref="C69:C89" si="2">B69/F69</f>
        <v>0.44607936406179882</v>
      </c>
      <c r="D69" s="61"/>
      <c r="E69" s="63" t="s">
        <v>77</v>
      </c>
      <c r="F69" s="64">
        <v>1949875</v>
      </c>
      <c r="L69" t="s">
        <v>54</v>
      </c>
      <c r="M69">
        <v>2381893</v>
      </c>
    </row>
    <row r="70" spans="1:13" ht="18.75" x14ac:dyDescent="0.3">
      <c r="A70" s="205" t="s">
        <v>36</v>
      </c>
      <c r="B70" s="205">
        <v>3448180</v>
      </c>
      <c r="C70" s="206">
        <f t="shared" si="2"/>
        <v>0.44783413754413981</v>
      </c>
      <c r="D70" s="61"/>
      <c r="E70" s="63" t="s">
        <v>145</v>
      </c>
      <c r="F70" s="64">
        <v>7699681</v>
      </c>
      <c r="L70" t="s">
        <v>81</v>
      </c>
      <c r="M70">
        <v>868791</v>
      </c>
    </row>
    <row r="71" spans="1:13" ht="18.75" x14ac:dyDescent="0.3">
      <c r="A71" s="205" t="s">
        <v>90</v>
      </c>
      <c r="B71" s="205">
        <v>99246</v>
      </c>
      <c r="C71" s="206">
        <f t="shared" si="2"/>
        <v>0.44995647600739908</v>
      </c>
      <c r="D71" s="61"/>
      <c r="E71" s="63" t="s">
        <v>90</v>
      </c>
      <c r="F71" s="64">
        <v>220568</v>
      </c>
      <c r="L71" t="s">
        <v>107</v>
      </c>
      <c r="M71">
        <v>192290</v>
      </c>
    </row>
    <row r="72" spans="1:13" ht="18.75" x14ac:dyDescent="0.3">
      <c r="A72" s="205" t="s">
        <v>44</v>
      </c>
      <c r="B72" s="205">
        <v>5699996</v>
      </c>
      <c r="C72" s="206">
        <f t="shared" si="2"/>
        <v>0.45000329607908696</v>
      </c>
      <c r="D72" s="61"/>
      <c r="E72" s="63" t="s">
        <v>144</v>
      </c>
      <c r="F72" s="64">
        <v>12666565</v>
      </c>
      <c r="L72" t="s">
        <v>84</v>
      </c>
      <c r="M72">
        <v>1463979</v>
      </c>
    </row>
    <row r="73" spans="1:13" ht="18.75" x14ac:dyDescent="0.3">
      <c r="A73" s="205" t="s">
        <v>89</v>
      </c>
      <c r="B73" s="205">
        <v>443665</v>
      </c>
      <c r="C73" s="206">
        <f t="shared" si="2"/>
        <v>0.45010875696470676</v>
      </c>
      <c r="D73" s="61"/>
      <c r="E73" s="63" t="s">
        <v>89</v>
      </c>
      <c r="F73" s="64">
        <v>985684</v>
      </c>
      <c r="L73" t="s">
        <v>39</v>
      </c>
      <c r="M73">
        <v>294561</v>
      </c>
    </row>
    <row r="74" spans="1:13" ht="18.75" x14ac:dyDescent="0.3">
      <c r="A74" s="205" t="s">
        <v>110</v>
      </c>
      <c r="B74" s="205">
        <v>22610</v>
      </c>
      <c r="C74" s="206">
        <f t="shared" si="2"/>
        <v>0.45303358179049452</v>
      </c>
      <c r="D74" s="61"/>
      <c r="E74" s="63" t="s">
        <v>149</v>
      </c>
      <c r="F74" s="64">
        <v>49908</v>
      </c>
      <c r="L74" s="151" t="s">
        <v>65</v>
      </c>
      <c r="M74">
        <v>1113343</v>
      </c>
    </row>
    <row r="75" spans="1:13" ht="18.75" x14ac:dyDescent="0.3">
      <c r="A75" s="205" t="s">
        <v>98</v>
      </c>
      <c r="B75" s="205">
        <v>870439</v>
      </c>
      <c r="C75" s="206">
        <f t="shared" si="2"/>
        <v>0.45449698982335773</v>
      </c>
      <c r="D75" s="61"/>
      <c r="E75" s="63" t="s">
        <v>98</v>
      </c>
      <c r="F75" s="64">
        <v>1915170</v>
      </c>
      <c r="L75" t="s">
        <v>40</v>
      </c>
      <c r="M75">
        <v>467683</v>
      </c>
    </row>
    <row r="76" spans="1:13" ht="18.75" x14ac:dyDescent="0.3">
      <c r="A76" s="205" t="s">
        <v>56</v>
      </c>
      <c r="B76" s="205">
        <v>211370</v>
      </c>
      <c r="C76" s="206">
        <f t="shared" si="2"/>
        <v>0.45639650377433455</v>
      </c>
      <c r="D76" s="61"/>
      <c r="E76" s="63" t="s">
        <v>56</v>
      </c>
      <c r="F76" s="64">
        <v>463128</v>
      </c>
      <c r="L76" t="s">
        <v>41</v>
      </c>
      <c r="M76">
        <v>526684</v>
      </c>
    </row>
    <row r="77" spans="1:13" ht="18.75" x14ac:dyDescent="0.3">
      <c r="A77" s="205" t="s">
        <v>35</v>
      </c>
      <c r="B77" s="205">
        <v>522752</v>
      </c>
      <c r="C77" s="206">
        <f t="shared" si="2"/>
        <v>0.46106923553205115</v>
      </c>
      <c r="D77" s="61"/>
      <c r="E77" s="63" t="s">
        <v>35</v>
      </c>
      <c r="F77" s="64">
        <v>1133782</v>
      </c>
      <c r="L77" t="s">
        <v>99</v>
      </c>
      <c r="M77">
        <v>400224</v>
      </c>
    </row>
    <row r="78" spans="1:13" ht="18.75" x14ac:dyDescent="0.3">
      <c r="A78" s="205" t="s">
        <v>48</v>
      </c>
      <c r="B78" s="205">
        <v>533963</v>
      </c>
      <c r="C78" s="206">
        <f t="shared" si="2"/>
        <v>0.46200802253786305</v>
      </c>
      <c r="D78" s="61"/>
      <c r="E78" s="63" t="s">
        <v>48</v>
      </c>
      <c r="F78" s="63">
        <v>1155744</v>
      </c>
      <c r="L78" t="s">
        <v>42</v>
      </c>
      <c r="M78">
        <v>536998</v>
      </c>
    </row>
    <row r="79" spans="1:13" ht="18.75" x14ac:dyDescent="0.3">
      <c r="A79" s="205" t="s">
        <v>40</v>
      </c>
      <c r="B79" s="205">
        <v>467683</v>
      </c>
      <c r="C79" s="206">
        <f t="shared" si="2"/>
        <v>0.46741003254099606</v>
      </c>
      <c r="D79" s="61"/>
      <c r="E79" s="63" t="s">
        <v>40</v>
      </c>
      <c r="F79" s="64">
        <v>1000584</v>
      </c>
      <c r="L79" t="s">
        <v>85</v>
      </c>
      <c r="M79">
        <v>824077</v>
      </c>
    </row>
    <row r="80" spans="1:13" ht="18.75" x14ac:dyDescent="0.3">
      <c r="A80" s="205" t="s">
        <v>49</v>
      </c>
      <c r="B80" s="205">
        <v>476425</v>
      </c>
      <c r="C80" s="206">
        <f t="shared" si="2"/>
        <v>0.46912171316937912</v>
      </c>
      <c r="D80" s="61"/>
      <c r="E80" s="63" t="s">
        <v>49</v>
      </c>
      <c r="F80" s="64">
        <v>1015568</v>
      </c>
      <c r="L80" t="s">
        <v>73</v>
      </c>
      <c r="M80">
        <v>619554</v>
      </c>
    </row>
    <row r="81" spans="1:13" ht="18.75" x14ac:dyDescent="0.3">
      <c r="A81" s="205" t="s">
        <v>78</v>
      </c>
      <c r="B81" s="205">
        <v>612845</v>
      </c>
      <c r="C81" s="206">
        <f t="shared" si="2"/>
        <v>0.47206196128575062</v>
      </c>
      <c r="D81" s="61"/>
      <c r="E81" s="63" t="s">
        <v>78</v>
      </c>
      <c r="F81" s="64">
        <v>1298230</v>
      </c>
      <c r="L81" t="s">
        <v>82</v>
      </c>
      <c r="M81">
        <v>486886</v>
      </c>
    </row>
    <row r="82" spans="1:13" ht="18.75" x14ac:dyDescent="0.3">
      <c r="A82" s="205" t="s">
        <v>91</v>
      </c>
      <c r="B82" s="205">
        <v>155936</v>
      </c>
      <c r="C82" s="206">
        <f t="shared" si="2"/>
        <v>0.47414975294564804</v>
      </c>
      <c r="D82" s="61"/>
      <c r="E82" s="63" t="s">
        <v>91</v>
      </c>
      <c r="F82" s="64">
        <v>328875</v>
      </c>
      <c r="L82" t="s">
        <v>103</v>
      </c>
      <c r="M82">
        <v>527918</v>
      </c>
    </row>
    <row r="83" spans="1:13" ht="18.75" x14ac:dyDescent="0.3">
      <c r="A83" s="205" t="s">
        <v>67</v>
      </c>
      <c r="B83" s="205">
        <v>1218886</v>
      </c>
      <c r="C83" s="206">
        <f t="shared" si="2"/>
        <v>0.49093280317835214</v>
      </c>
      <c r="D83" s="61"/>
      <c r="E83" s="63" t="s">
        <v>67</v>
      </c>
      <c r="F83" s="63">
        <v>2482796</v>
      </c>
      <c r="L83" t="s">
        <v>87</v>
      </c>
      <c r="M83">
        <v>902795</v>
      </c>
    </row>
    <row r="84" spans="1:13" ht="18.75" x14ac:dyDescent="0.3">
      <c r="A84" s="205" t="s">
        <v>97</v>
      </c>
      <c r="B84" s="205">
        <v>1373958</v>
      </c>
      <c r="C84" s="206">
        <f t="shared" si="2"/>
        <v>0.49210477209372627</v>
      </c>
      <c r="D84" s="61"/>
      <c r="E84" s="63" t="s">
        <v>97</v>
      </c>
      <c r="F84" s="64">
        <v>2792003</v>
      </c>
      <c r="L84" t="s">
        <v>86</v>
      </c>
      <c r="M84">
        <v>1169539</v>
      </c>
    </row>
    <row r="85" spans="1:13" ht="18.75" x14ac:dyDescent="0.3">
      <c r="A85" s="205" t="s">
        <v>66</v>
      </c>
      <c r="B85" s="205">
        <v>497539</v>
      </c>
      <c r="C85" s="206">
        <f t="shared" si="2"/>
        <v>0.49665495418155681</v>
      </c>
      <c r="D85" s="61"/>
      <c r="E85" s="63" t="s">
        <v>66</v>
      </c>
      <c r="F85" s="63">
        <v>1001780</v>
      </c>
      <c r="L85" t="s">
        <v>63</v>
      </c>
      <c r="M85">
        <v>522008</v>
      </c>
    </row>
    <row r="86" spans="1:13" ht="18.75" x14ac:dyDescent="0.3">
      <c r="A86" s="205" t="s">
        <v>71</v>
      </c>
      <c r="B86" s="205">
        <v>405559</v>
      </c>
      <c r="C86" s="206">
        <f t="shared" si="2"/>
        <v>0.51691157445821401</v>
      </c>
      <c r="D86" s="61"/>
      <c r="E86" s="63" t="s">
        <v>71</v>
      </c>
      <c r="F86" s="64">
        <v>784581</v>
      </c>
      <c r="L86" t="s">
        <v>74</v>
      </c>
      <c r="M86">
        <v>415975</v>
      </c>
    </row>
    <row r="87" spans="1:13" ht="18.75" x14ac:dyDescent="0.3">
      <c r="A87" s="205" t="s">
        <v>88</v>
      </c>
      <c r="B87" s="205">
        <v>288767</v>
      </c>
      <c r="C87" s="206">
        <f t="shared" si="2"/>
        <v>0.52914186030744315</v>
      </c>
      <c r="D87" s="61"/>
      <c r="E87" s="63" t="s">
        <v>150</v>
      </c>
      <c r="F87" s="64">
        <v>545727</v>
      </c>
      <c r="L87" t="s">
        <v>110</v>
      </c>
      <c r="M87">
        <v>22610</v>
      </c>
    </row>
    <row r="88" spans="1:13" ht="18.75" x14ac:dyDescent="0.3">
      <c r="A88" s="205" t="s">
        <v>85</v>
      </c>
      <c r="B88" s="205">
        <v>824077</v>
      </c>
      <c r="C88" s="206">
        <f t="shared" si="2"/>
        <v>0.53497493837651577</v>
      </c>
      <c r="D88" s="61"/>
      <c r="E88" s="63" t="s">
        <v>85</v>
      </c>
      <c r="F88" s="64">
        <v>1540403</v>
      </c>
      <c r="L88" s="81" t="s">
        <v>88</v>
      </c>
      <c r="M88">
        <v>288767</v>
      </c>
    </row>
    <row r="89" spans="1:13" ht="18.75" x14ac:dyDescent="0.3">
      <c r="A89" s="205" t="s">
        <v>87</v>
      </c>
      <c r="B89" s="205">
        <v>902795</v>
      </c>
      <c r="C89" s="206">
        <f t="shared" si="2"/>
        <v>0.53700558838662471</v>
      </c>
      <c r="D89" s="61"/>
      <c r="E89" s="63" t="s">
        <v>148</v>
      </c>
      <c r="F89" s="64">
        <v>1681165</v>
      </c>
      <c r="L89" t="s">
        <v>43</v>
      </c>
      <c r="M89">
        <v>448816</v>
      </c>
    </row>
  </sheetData>
  <autoFilter ref="A4:F4">
    <sortState ref="A5:F89">
      <sortCondition ref="C4"/>
    </sortState>
  </autoFilter>
  <sortState ref="A5:F89">
    <sortCondition ref="C5:C89"/>
  </sortState>
  <mergeCells count="1">
    <mergeCell ref="A1:C1"/>
  </mergeCells>
  <conditionalFormatting sqref="C5:C8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paperSize="8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9"/>
  <sheetViews>
    <sheetView tabSelected="1" zoomScale="80" zoomScaleNormal="80" workbookViewId="0">
      <selection activeCell="G25" sqref="G25"/>
    </sheetView>
  </sheetViews>
  <sheetFormatPr defaultColWidth="9.140625" defaultRowHeight="15" x14ac:dyDescent="0.25"/>
  <cols>
    <col min="1" max="1" width="62.28515625" style="16" customWidth="1"/>
    <col min="2" max="2" width="41.42578125" style="16" customWidth="1"/>
    <col min="3" max="3" width="17" style="16" customWidth="1"/>
    <col min="4" max="16384" width="9.140625" style="16"/>
  </cols>
  <sheetData>
    <row r="1" spans="1:3" ht="55.5" customHeight="1" x14ac:dyDescent="0.3">
      <c r="A1" s="330" t="s">
        <v>186</v>
      </c>
      <c r="B1" s="331"/>
      <c r="C1" s="53"/>
    </row>
    <row r="2" spans="1:3" ht="63" customHeight="1" x14ac:dyDescent="0.3">
      <c r="A2" s="240"/>
      <c r="B2" s="241" t="s">
        <v>141</v>
      </c>
      <c r="C2" s="55"/>
    </row>
    <row r="3" spans="1:3" ht="26.25" customHeight="1" x14ac:dyDescent="0.3">
      <c r="A3" s="242" t="s">
        <v>142</v>
      </c>
      <c r="B3" s="243">
        <v>0.45383206612670374</v>
      </c>
    </row>
    <row r="4" spans="1:3" ht="20.25" hidden="1" x14ac:dyDescent="0.3">
      <c r="A4" s="242"/>
      <c r="B4" s="243"/>
    </row>
    <row r="5" spans="1:3" ht="20.25" x14ac:dyDescent="0.3">
      <c r="A5" s="244" t="s">
        <v>87</v>
      </c>
      <c r="B5" s="245">
        <v>0.5784072354587444</v>
      </c>
      <c r="C5" s="250">
        <v>1</v>
      </c>
    </row>
    <row r="6" spans="1:3" ht="20.25" x14ac:dyDescent="0.3">
      <c r="A6" s="244" t="s">
        <v>88</v>
      </c>
      <c r="B6" s="245">
        <v>0.56907208182846003</v>
      </c>
      <c r="C6" s="251">
        <v>2</v>
      </c>
    </row>
    <row r="7" spans="1:3" ht="20.25" x14ac:dyDescent="0.3">
      <c r="A7" s="244" t="s">
        <v>91</v>
      </c>
      <c r="B7" s="245">
        <v>0.55864082098061574</v>
      </c>
      <c r="C7" s="250">
        <v>3</v>
      </c>
    </row>
    <row r="8" spans="1:3" ht="20.25" x14ac:dyDescent="0.3">
      <c r="A8" s="244" t="s">
        <v>85</v>
      </c>
      <c r="B8" s="245">
        <v>0.55246862586165901</v>
      </c>
      <c r="C8" s="251">
        <v>4</v>
      </c>
    </row>
    <row r="9" spans="1:3" ht="20.25" x14ac:dyDescent="0.3">
      <c r="A9" s="244" t="s">
        <v>36</v>
      </c>
      <c r="B9" s="245">
        <v>0.54535779308867627</v>
      </c>
      <c r="C9" s="250">
        <v>5</v>
      </c>
    </row>
    <row r="10" spans="1:3" ht="20.25" x14ac:dyDescent="0.3">
      <c r="A10" s="246" t="s">
        <v>49</v>
      </c>
      <c r="B10" s="245">
        <v>0.52969217984621642</v>
      </c>
      <c r="C10" s="251">
        <v>6</v>
      </c>
    </row>
    <row r="11" spans="1:3" ht="20.25" x14ac:dyDescent="0.3">
      <c r="A11" s="244" t="s">
        <v>71</v>
      </c>
      <c r="B11" s="245">
        <v>0.52543969328851958</v>
      </c>
      <c r="C11" s="250">
        <v>7</v>
      </c>
    </row>
    <row r="12" spans="1:3" ht="20.25" x14ac:dyDescent="0.3">
      <c r="A12" s="244" t="s">
        <v>54</v>
      </c>
      <c r="B12" s="245">
        <v>0.51943471614776893</v>
      </c>
      <c r="C12" s="251">
        <v>8</v>
      </c>
    </row>
    <row r="13" spans="1:3" ht="20.25" x14ac:dyDescent="0.3">
      <c r="A13" s="244" t="s">
        <v>66</v>
      </c>
      <c r="B13" s="245">
        <v>0.51357084389786178</v>
      </c>
      <c r="C13" s="250">
        <v>9</v>
      </c>
    </row>
    <row r="14" spans="1:3" ht="20.25" x14ac:dyDescent="0.3">
      <c r="A14" s="244" t="s">
        <v>67</v>
      </c>
      <c r="B14" s="245">
        <v>0.51012274158383952</v>
      </c>
      <c r="C14" s="251">
        <v>10</v>
      </c>
    </row>
    <row r="15" spans="1:3" ht="20.25" x14ac:dyDescent="0.3">
      <c r="A15" s="244" t="s">
        <v>78</v>
      </c>
      <c r="B15" s="245">
        <v>0.50356639424447136</v>
      </c>
      <c r="C15" s="250">
        <v>11</v>
      </c>
    </row>
    <row r="16" spans="1:3" ht="18" customHeight="1" x14ac:dyDescent="0.3">
      <c r="A16" s="244" t="s">
        <v>68</v>
      </c>
      <c r="B16" s="245">
        <v>0.50196901748187739</v>
      </c>
      <c r="C16" s="251">
        <v>12</v>
      </c>
    </row>
    <row r="17" spans="1:3" ht="20.25" x14ac:dyDescent="0.3">
      <c r="A17" s="244" t="s">
        <v>40</v>
      </c>
      <c r="B17" s="245">
        <v>0.49990805369664115</v>
      </c>
      <c r="C17" s="250">
        <v>13</v>
      </c>
    </row>
    <row r="18" spans="1:3" ht="20.25" x14ac:dyDescent="0.3">
      <c r="A18" s="244" t="s">
        <v>97</v>
      </c>
      <c r="B18" s="245">
        <v>0.49496544237237566</v>
      </c>
      <c r="C18" s="251">
        <v>14</v>
      </c>
    </row>
    <row r="19" spans="1:3" ht="20.25" x14ac:dyDescent="0.3">
      <c r="A19" s="244" t="s">
        <v>48</v>
      </c>
      <c r="B19" s="245">
        <v>0.49048318658803336</v>
      </c>
      <c r="C19" s="250">
        <v>15</v>
      </c>
    </row>
    <row r="20" spans="1:3" ht="20.25" x14ac:dyDescent="0.3">
      <c r="A20" s="244" t="s">
        <v>44</v>
      </c>
      <c r="B20" s="245">
        <v>0.49000016973820448</v>
      </c>
      <c r="C20" s="251">
        <v>16</v>
      </c>
    </row>
    <row r="21" spans="1:3" ht="20.25" x14ac:dyDescent="0.3">
      <c r="A21" s="244" t="s">
        <v>35</v>
      </c>
      <c r="B21" s="245">
        <v>0.4769250173313741</v>
      </c>
      <c r="C21" s="250">
        <v>17</v>
      </c>
    </row>
    <row r="22" spans="1:3" ht="20.25" x14ac:dyDescent="0.3">
      <c r="A22" s="244" t="s">
        <v>57</v>
      </c>
      <c r="B22" s="245">
        <v>0.47491630643512911</v>
      </c>
      <c r="C22" s="251">
        <v>18</v>
      </c>
    </row>
    <row r="23" spans="1:3" ht="20.25" x14ac:dyDescent="0.3">
      <c r="A23" s="244" t="s">
        <v>106</v>
      </c>
      <c r="B23" s="245">
        <v>0.47330792595564214</v>
      </c>
      <c r="C23" s="250">
        <v>19</v>
      </c>
    </row>
    <row r="24" spans="1:3" ht="20.25" x14ac:dyDescent="0.3">
      <c r="A24" s="244" t="s">
        <v>98</v>
      </c>
      <c r="B24" s="245">
        <v>0.46546050742231759</v>
      </c>
      <c r="C24" s="251">
        <v>20</v>
      </c>
    </row>
    <row r="25" spans="1:3" ht="20.25" x14ac:dyDescent="0.3">
      <c r="A25" s="244" t="s">
        <v>90</v>
      </c>
      <c r="B25" s="245">
        <v>0.46111856660984368</v>
      </c>
      <c r="C25" s="250">
        <v>21</v>
      </c>
    </row>
    <row r="26" spans="1:3" ht="20.25" x14ac:dyDescent="0.3">
      <c r="A26" s="244" t="s">
        <v>105</v>
      </c>
      <c r="B26" s="245">
        <v>0.46079297692913535</v>
      </c>
      <c r="C26" s="251">
        <v>22</v>
      </c>
    </row>
    <row r="27" spans="1:3" ht="20.25" x14ac:dyDescent="0.3">
      <c r="A27" s="248" t="s">
        <v>69</v>
      </c>
      <c r="B27" s="249">
        <v>0.45817999546941257</v>
      </c>
      <c r="C27" s="252">
        <v>23</v>
      </c>
    </row>
    <row r="28" spans="1:3" ht="20.25" x14ac:dyDescent="0.3">
      <c r="A28" s="244" t="s">
        <v>56</v>
      </c>
      <c r="B28" s="245">
        <v>0.45717382667426715</v>
      </c>
      <c r="C28" s="251">
        <v>24</v>
      </c>
    </row>
    <row r="29" spans="1:3" ht="20.25" x14ac:dyDescent="0.3">
      <c r="A29" s="244" t="s">
        <v>62</v>
      </c>
      <c r="B29" s="245">
        <v>0.45581300982636586</v>
      </c>
      <c r="C29" s="250">
        <v>25</v>
      </c>
    </row>
    <row r="30" spans="1:3" ht="20.25" x14ac:dyDescent="0.3">
      <c r="A30" s="244" t="s">
        <v>70</v>
      </c>
      <c r="B30" s="245">
        <v>0.45541391400627423</v>
      </c>
      <c r="C30" s="251">
        <v>26</v>
      </c>
    </row>
    <row r="31" spans="1:3" ht="20.25" x14ac:dyDescent="0.3">
      <c r="A31" s="244" t="s">
        <v>30</v>
      </c>
      <c r="B31" s="245">
        <v>0.45441888353133991</v>
      </c>
      <c r="C31" s="250">
        <v>27</v>
      </c>
    </row>
    <row r="32" spans="1:3" ht="20.25" x14ac:dyDescent="0.3">
      <c r="A32" s="244" t="s">
        <v>58</v>
      </c>
      <c r="B32" s="245">
        <v>0.45411714546667109</v>
      </c>
      <c r="C32" s="251">
        <v>28</v>
      </c>
    </row>
    <row r="33" spans="1:3" ht="20.25" x14ac:dyDescent="0.3">
      <c r="A33" s="244" t="s">
        <v>27</v>
      </c>
      <c r="B33" s="245">
        <v>0.45370484822402207</v>
      </c>
      <c r="C33" s="250">
        <v>29</v>
      </c>
    </row>
    <row r="34" spans="1:3" ht="20.25" x14ac:dyDescent="0.3">
      <c r="A34" s="244" t="s">
        <v>83</v>
      </c>
      <c r="B34" s="245">
        <v>0.45305200834155662</v>
      </c>
      <c r="C34" s="251">
        <v>30</v>
      </c>
    </row>
    <row r="35" spans="1:3" ht="20.25" x14ac:dyDescent="0.3">
      <c r="A35" s="244" t="s">
        <v>110</v>
      </c>
      <c r="B35" s="245">
        <v>0.45303358179049452</v>
      </c>
      <c r="C35" s="250">
        <v>31</v>
      </c>
    </row>
    <row r="36" spans="1:3" ht="20.25" x14ac:dyDescent="0.3">
      <c r="A36" s="244" t="s">
        <v>96</v>
      </c>
      <c r="B36" s="245">
        <v>0.45136771681817323</v>
      </c>
      <c r="C36" s="251">
        <v>32</v>
      </c>
    </row>
    <row r="37" spans="1:3" ht="20.25" x14ac:dyDescent="0.3">
      <c r="A37" s="244" t="s">
        <v>31</v>
      </c>
      <c r="B37" s="245">
        <v>0.45024458639045323</v>
      </c>
      <c r="C37" s="250">
        <v>33</v>
      </c>
    </row>
    <row r="38" spans="1:3" ht="20.25" x14ac:dyDescent="0.3">
      <c r="A38" s="244" t="s">
        <v>61</v>
      </c>
      <c r="B38" s="245">
        <v>0.45019261219956042</v>
      </c>
      <c r="C38" s="251">
        <v>34</v>
      </c>
    </row>
    <row r="39" spans="1:3" ht="20.25" x14ac:dyDescent="0.3">
      <c r="A39" s="244" t="s">
        <v>89</v>
      </c>
      <c r="B39" s="245">
        <v>0.45010875696470676</v>
      </c>
      <c r="C39" s="250">
        <v>35</v>
      </c>
    </row>
    <row r="40" spans="1:3" ht="20.25" x14ac:dyDescent="0.3">
      <c r="A40" s="244" t="s">
        <v>41</v>
      </c>
      <c r="B40" s="245">
        <v>0.45000674382022654</v>
      </c>
      <c r="C40" s="251">
        <v>36</v>
      </c>
    </row>
    <row r="41" spans="1:3" ht="20.25" x14ac:dyDescent="0.3">
      <c r="A41" s="244" t="s">
        <v>33</v>
      </c>
      <c r="B41" s="245">
        <v>0.44916500767153167</v>
      </c>
      <c r="C41" s="250">
        <v>37</v>
      </c>
    </row>
    <row r="42" spans="1:3" ht="20.25" x14ac:dyDescent="0.3">
      <c r="A42" s="244" t="s">
        <v>77</v>
      </c>
      <c r="B42" s="245">
        <v>0.44872466183729726</v>
      </c>
      <c r="C42" s="251">
        <v>38</v>
      </c>
    </row>
    <row r="43" spans="1:3" ht="20.25" x14ac:dyDescent="0.3">
      <c r="A43" s="244" t="s">
        <v>104</v>
      </c>
      <c r="B43" s="245">
        <v>0.4484003333566598</v>
      </c>
      <c r="C43" s="250">
        <v>39</v>
      </c>
    </row>
    <row r="44" spans="1:3" ht="20.25" x14ac:dyDescent="0.3">
      <c r="A44" s="244" t="s">
        <v>94</v>
      </c>
      <c r="B44" s="245">
        <v>0.44749407303613292</v>
      </c>
      <c r="C44" s="251">
        <v>40</v>
      </c>
    </row>
    <row r="45" spans="1:3" ht="20.25" x14ac:dyDescent="0.3">
      <c r="A45" s="244" t="s">
        <v>60</v>
      </c>
      <c r="B45" s="245">
        <v>0.44702468953282082</v>
      </c>
      <c r="C45" s="250">
        <v>41</v>
      </c>
    </row>
    <row r="46" spans="1:3" ht="20.25" x14ac:dyDescent="0.3">
      <c r="A46" s="244" t="s">
        <v>50</v>
      </c>
      <c r="B46" s="245">
        <v>0.44361595761166528</v>
      </c>
      <c r="C46" s="251">
        <v>42</v>
      </c>
    </row>
    <row r="47" spans="1:3" ht="20.25" x14ac:dyDescent="0.3">
      <c r="A47" s="244" t="s">
        <v>101</v>
      </c>
      <c r="B47" s="245">
        <v>0.44123592733957501</v>
      </c>
      <c r="C47" s="250">
        <v>43</v>
      </c>
    </row>
    <row r="48" spans="1:3" ht="20.25" x14ac:dyDescent="0.3">
      <c r="A48" s="244" t="s">
        <v>100</v>
      </c>
      <c r="B48" s="245">
        <v>0.44066678528703607</v>
      </c>
      <c r="C48" s="251">
        <v>44</v>
      </c>
    </row>
    <row r="49" spans="1:3" ht="20.25" x14ac:dyDescent="0.3">
      <c r="A49" s="244" t="s">
        <v>80</v>
      </c>
      <c r="B49" s="245">
        <v>0.44041899074410895</v>
      </c>
      <c r="C49" s="250">
        <v>45</v>
      </c>
    </row>
    <row r="50" spans="1:3" ht="20.25" x14ac:dyDescent="0.3">
      <c r="A50" s="244" t="s">
        <v>65</v>
      </c>
      <c r="B50" s="245">
        <v>0.43999644054858439</v>
      </c>
      <c r="C50" s="251">
        <v>46</v>
      </c>
    </row>
    <row r="51" spans="1:3" ht="20.25" x14ac:dyDescent="0.3">
      <c r="A51" s="244" t="s">
        <v>99</v>
      </c>
      <c r="B51" s="245">
        <v>0.43958208793000381</v>
      </c>
      <c r="C51" s="250">
        <v>47</v>
      </c>
    </row>
    <row r="52" spans="1:3" ht="20.25" x14ac:dyDescent="0.3">
      <c r="A52" s="244" t="s">
        <v>93</v>
      </c>
      <c r="B52" s="245">
        <v>0.43864080809692241</v>
      </c>
      <c r="C52" s="251">
        <v>48</v>
      </c>
    </row>
    <row r="53" spans="1:3" ht="20.25" x14ac:dyDescent="0.3">
      <c r="A53" s="244" t="s">
        <v>32</v>
      </c>
      <c r="B53" s="245">
        <v>0.43827318854395741</v>
      </c>
      <c r="C53" s="250">
        <v>49</v>
      </c>
    </row>
    <row r="54" spans="1:3" ht="20.25" x14ac:dyDescent="0.3">
      <c r="A54" s="244" t="s">
        <v>75</v>
      </c>
      <c r="B54" s="245">
        <v>0.4376977553695931</v>
      </c>
      <c r="C54" s="251">
        <v>50</v>
      </c>
    </row>
    <row r="55" spans="1:3" ht="20.25" x14ac:dyDescent="0.3">
      <c r="A55" s="244" t="s">
        <v>34</v>
      </c>
      <c r="B55" s="245">
        <v>0.43713417338636379</v>
      </c>
      <c r="C55" s="250">
        <v>51</v>
      </c>
    </row>
    <row r="56" spans="1:3" ht="20.25" x14ac:dyDescent="0.3">
      <c r="A56" s="244" t="s">
        <v>95</v>
      </c>
      <c r="B56" s="245">
        <v>0.43657754351776901</v>
      </c>
      <c r="C56" s="251">
        <v>52</v>
      </c>
    </row>
    <row r="57" spans="1:3" ht="20.25" x14ac:dyDescent="0.3">
      <c r="A57" s="244" t="s">
        <v>79</v>
      </c>
      <c r="B57" s="245">
        <v>0.43536360374639715</v>
      </c>
      <c r="C57" s="250">
        <v>53</v>
      </c>
    </row>
    <row r="58" spans="1:3" ht="20.25" x14ac:dyDescent="0.3">
      <c r="A58" s="244" t="s">
        <v>73</v>
      </c>
      <c r="B58" s="245">
        <v>0.4324425777941644</v>
      </c>
      <c r="C58" s="251">
        <v>54</v>
      </c>
    </row>
    <row r="59" spans="1:3" ht="20.25" x14ac:dyDescent="0.3">
      <c r="A59" s="244" t="s">
        <v>52</v>
      </c>
      <c r="B59" s="245">
        <v>0.43158592405557306</v>
      </c>
      <c r="C59" s="250">
        <v>55</v>
      </c>
    </row>
    <row r="60" spans="1:3" ht="20.25" x14ac:dyDescent="0.3">
      <c r="A60" s="244" t="s">
        <v>86</v>
      </c>
      <c r="B60" s="245">
        <v>0.43112789341116681</v>
      </c>
      <c r="C60" s="251">
        <v>56</v>
      </c>
    </row>
    <row r="61" spans="1:3" ht="20.25" x14ac:dyDescent="0.3">
      <c r="A61" s="244" t="s">
        <v>76</v>
      </c>
      <c r="B61" s="245">
        <v>0.43069689809448958</v>
      </c>
      <c r="C61" s="250">
        <v>57</v>
      </c>
    </row>
    <row r="62" spans="1:3" ht="20.25" x14ac:dyDescent="0.3">
      <c r="A62" s="244" t="s">
        <v>103</v>
      </c>
      <c r="B62" s="245">
        <v>0.4284124455183852</v>
      </c>
      <c r="C62" s="251">
        <v>58</v>
      </c>
    </row>
    <row r="63" spans="1:3" ht="21.75" customHeight="1" x14ac:dyDescent="0.3">
      <c r="A63" s="244" t="s">
        <v>136</v>
      </c>
      <c r="B63" s="245">
        <v>0.42666791780050672</v>
      </c>
      <c r="C63" s="250">
        <v>59</v>
      </c>
    </row>
    <row r="64" spans="1:3" ht="20.25" x14ac:dyDescent="0.3">
      <c r="A64" s="244" t="s">
        <v>39</v>
      </c>
      <c r="B64" s="245">
        <v>0.42634007465452883</v>
      </c>
      <c r="C64" s="251">
        <v>60</v>
      </c>
    </row>
    <row r="65" spans="1:3" ht="20.25" x14ac:dyDescent="0.3">
      <c r="A65" s="244" t="s">
        <v>81</v>
      </c>
      <c r="B65" s="245">
        <v>0.42531854849256989</v>
      </c>
      <c r="C65" s="250">
        <v>61</v>
      </c>
    </row>
    <row r="66" spans="1:3" ht="20.25" x14ac:dyDescent="0.3">
      <c r="A66" s="244" t="s">
        <v>72</v>
      </c>
      <c r="B66" s="245">
        <v>0.42515154531071409</v>
      </c>
      <c r="C66" s="251">
        <v>62</v>
      </c>
    </row>
    <row r="67" spans="1:3" ht="20.25" x14ac:dyDescent="0.3">
      <c r="A67" s="244" t="s">
        <v>108</v>
      </c>
      <c r="B67" s="245">
        <v>0.42405433221941269</v>
      </c>
      <c r="C67" s="250">
        <v>63</v>
      </c>
    </row>
    <row r="68" spans="1:3" ht="20.25" x14ac:dyDescent="0.3">
      <c r="A68" s="244" t="s">
        <v>38</v>
      </c>
      <c r="B68" s="245">
        <v>0.42276485385373774</v>
      </c>
      <c r="C68" s="251">
        <v>64</v>
      </c>
    </row>
    <row r="69" spans="1:3" ht="20.25" x14ac:dyDescent="0.3">
      <c r="A69" s="244" t="s">
        <v>63</v>
      </c>
      <c r="B69" s="245">
        <v>0.42232015259759237</v>
      </c>
      <c r="C69" s="250">
        <v>65</v>
      </c>
    </row>
    <row r="70" spans="1:3" ht="20.25" x14ac:dyDescent="0.3">
      <c r="A70" s="244" t="s">
        <v>42</v>
      </c>
      <c r="B70" s="245">
        <v>0.42217558610914635</v>
      </c>
      <c r="C70" s="251">
        <v>66</v>
      </c>
    </row>
    <row r="71" spans="1:3" ht="20.25" x14ac:dyDescent="0.3">
      <c r="A71" s="244" t="s">
        <v>102</v>
      </c>
      <c r="B71" s="245">
        <v>0.42098920108370752</v>
      </c>
      <c r="C71" s="250">
        <v>67</v>
      </c>
    </row>
    <row r="72" spans="1:3" ht="20.25" x14ac:dyDescent="0.3">
      <c r="A72" s="244" t="s">
        <v>59</v>
      </c>
      <c r="B72" s="245">
        <v>0.41975158010568953</v>
      </c>
      <c r="C72" s="251">
        <v>68</v>
      </c>
    </row>
    <row r="73" spans="1:3" ht="20.25" x14ac:dyDescent="0.3">
      <c r="A73" s="244" t="s">
        <v>64</v>
      </c>
      <c r="B73" s="245">
        <v>0.41591991413637047</v>
      </c>
      <c r="C73" s="250">
        <v>69</v>
      </c>
    </row>
    <row r="74" spans="1:3" ht="20.25" x14ac:dyDescent="0.3">
      <c r="A74" s="244" t="s">
        <v>82</v>
      </c>
      <c r="B74" s="245">
        <v>0.41012081815515605</v>
      </c>
      <c r="C74" s="251">
        <v>70</v>
      </c>
    </row>
    <row r="75" spans="1:3" ht="20.25" x14ac:dyDescent="0.3">
      <c r="A75" s="244" t="s">
        <v>37</v>
      </c>
      <c r="B75" s="245">
        <v>0.40760150982317733</v>
      </c>
      <c r="C75" s="250">
        <v>71</v>
      </c>
    </row>
    <row r="76" spans="1:3" ht="20.25" x14ac:dyDescent="0.3">
      <c r="A76" s="244" t="s">
        <v>84</v>
      </c>
      <c r="B76" s="245">
        <v>0.40377999680957982</v>
      </c>
      <c r="C76" s="251">
        <v>72</v>
      </c>
    </row>
    <row r="77" spans="1:3" ht="20.25" x14ac:dyDescent="0.3">
      <c r="A77" s="244" t="s">
        <v>55</v>
      </c>
      <c r="B77" s="245">
        <v>0.39900564971751412</v>
      </c>
      <c r="C77" s="250">
        <v>73</v>
      </c>
    </row>
    <row r="78" spans="1:3" ht="20.25" x14ac:dyDescent="0.3">
      <c r="A78" s="244" t="s">
        <v>107</v>
      </c>
      <c r="B78" s="245">
        <v>0.3947188456870368</v>
      </c>
      <c r="C78" s="251">
        <v>74</v>
      </c>
    </row>
    <row r="79" spans="1:3" ht="20.25" x14ac:dyDescent="0.3">
      <c r="A79" s="244" t="s">
        <v>43</v>
      </c>
      <c r="B79" s="245">
        <v>0.3913662501493097</v>
      </c>
      <c r="C79" s="250">
        <v>75</v>
      </c>
    </row>
    <row r="80" spans="1:3" ht="20.25" x14ac:dyDescent="0.3">
      <c r="A80" s="244" t="s">
        <v>28</v>
      </c>
      <c r="B80" s="245">
        <v>0.38562732667164595</v>
      </c>
      <c r="C80" s="251">
        <v>76</v>
      </c>
    </row>
    <row r="81" spans="1:3" ht="20.25" x14ac:dyDescent="0.3">
      <c r="A81" s="246" t="s">
        <v>92</v>
      </c>
      <c r="B81" s="245">
        <v>0.38516624808449418</v>
      </c>
      <c r="C81" s="250">
        <v>77</v>
      </c>
    </row>
    <row r="82" spans="1:3" ht="20.25" x14ac:dyDescent="0.3">
      <c r="A82" s="244" t="s">
        <v>47</v>
      </c>
      <c r="B82" s="245">
        <v>0.38180927098974476</v>
      </c>
      <c r="C82" s="251">
        <v>78</v>
      </c>
    </row>
    <row r="83" spans="1:3" ht="20.25" x14ac:dyDescent="0.3">
      <c r="A83" s="244" t="s">
        <v>74</v>
      </c>
      <c r="B83" s="245">
        <v>0.3778671176166491</v>
      </c>
      <c r="C83" s="250">
        <v>79</v>
      </c>
    </row>
    <row r="84" spans="1:3" ht="20.25" x14ac:dyDescent="0.3">
      <c r="A84" s="247" t="s">
        <v>29</v>
      </c>
      <c r="B84" s="245">
        <v>0.37780289233827336</v>
      </c>
      <c r="C84" s="251">
        <v>80</v>
      </c>
    </row>
    <row r="85" spans="1:3" ht="20.25" x14ac:dyDescent="0.3">
      <c r="A85" s="244" t="s">
        <v>53</v>
      </c>
      <c r="B85" s="245">
        <v>0.3776874171590322</v>
      </c>
      <c r="C85" s="250">
        <v>81</v>
      </c>
    </row>
    <row r="86" spans="1:3" ht="20.25" x14ac:dyDescent="0.3">
      <c r="A86" s="244" t="s">
        <v>109</v>
      </c>
      <c r="B86" s="245">
        <v>0.36927743694614862</v>
      </c>
      <c r="C86" s="251">
        <v>82</v>
      </c>
    </row>
    <row r="87" spans="1:3" ht="20.25" x14ac:dyDescent="0.3">
      <c r="A87" s="244" t="s">
        <v>46</v>
      </c>
      <c r="B87" s="245">
        <v>0.36600769614898804</v>
      </c>
      <c r="C87" s="250">
        <v>83</v>
      </c>
    </row>
    <row r="88" spans="1:3" ht="20.25" x14ac:dyDescent="0.3">
      <c r="A88" s="244" t="s">
        <v>45</v>
      </c>
      <c r="B88" s="245">
        <v>0.32737868459220332</v>
      </c>
      <c r="C88" s="251">
        <v>84</v>
      </c>
    </row>
    <row r="89" spans="1:3" ht="20.25" x14ac:dyDescent="0.3">
      <c r="A89" s="244" t="s">
        <v>51</v>
      </c>
      <c r="B89" s="245">
        <v>0.26603304148228135</v>
      </c>
      <c r="C89" s="250">
        <v>85</v>
      </c>
    </row>
  </sheetData>
  <autoFilter ref="A4:C4">
    <sortState ref="A5:F89">
      <sortCondition ref="B4"/>
    </sortState>
  </autoFilter>
  <sortState ref="A5:C89">
    <sortCondition descending="1" ref="B5:B89"/>
  </sortState>
  <mergeCells count="1">
    <mergeCell ref="A1:B1"/>
  </mergeCells>
  <conditionalFormatting sqref="B5:B8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paperSize="8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topLeftCell="A13" workbookViewId="0">
      <selection activeCell="B4" sqref="B4:D16"/>
    </sheetView>
  </sheetViews>
  <sheetFormatPr defaultRowHeight="15" x14ac:dyDescent="0.25"/>
  <cols>
    <col min="2" max="2" width="20.28515625" customWidth="1"/>
    <col min="3" max="3" width="31.85546875" customWidth="1"/>
    <col min="4" max="4" width="30.7109375" customWidth="1"/>
  </cols>
  <sheetData>
    <row r="3" spans="1:10" x14ac:dyDescent="0.25">
      <c r="B3" s="123"/>
      <c r="C3" s="123"/>
      <c r="D3" s="123"/>
    </row>
    <row r="4" spans="1:10" ht="136.15" customHeight="1" x14ac:dyDescent="0.25">
      <c r="A4" s="109"/>
      <c r="B4" s="210" t="s">
        <v>172</v>
      </c>
      <c r="C4" s="210" t="s">
        <v>177</v>
      </c>
      <c r="D4" s="211" t="s">
        <v>178</v>
      </c>
      <c r="E4" s="91"/>
    </row>
    <row r="5" spans="1:10" ht="25.15" customHeight="1" x14ac:dyDescent="0.25">
      <c r="A5" s="109"/>
      <c r="B5" s="335" t="s">
        <v>181</v>
      </c>
      <c r="C5" s="335"/>
      <c r="D5" s="335"/>
      <c r="E5" s="91"/>
    </row>
    <row r="6" spans="1:10" ht="18.75" x14ac:dyDescent="0.25">
      <c r="A6" s="109"/>
      <c r="B6" s="332" t="s">
        <v>173</v>
      </c>
      <c r="C6" s="333"/>
      <c r="D6" s="334"/>
      <c r="E6" s="91"/>
      <c r="J6">
        <f>23348292+14764214</f>
        <v>38112506</v>
      </c>
    </row>
    <row r="7" spans="1:10" ht="37.5" x14ac:dyDescent="0.25">
      <c r="A7" s="109"/>
      <c r="B7" s="212" t="s">
        <v>174</v>
      </c>
      <c r="C7" s="336" t="s">
        <v>179</v>
      </c>
      <c r="D7" s="336" t="s">
        <v>179</v>
      </c>
      <c r="E7" s="91"/>
    </row>
    <row r="8" spans="1:10" ht="18.75" x14ac:dyDescent="0.25">
      <c r="A8" s="109"/>
      <c r="B8" s="212" t="s">
        <v>175</v>
      </c>
      <c r="C8" s="337"/>
      <c r="D8" s="337"/>
      <c r="E8" s="91"/>
    </row>
    <row r="9" spans="1:10" ht="18.75" x14ac:dyDescent="0.25">
      <c r="A9" s="109"/>
      <c r="B9" s="332" t="s">
        <v>176</v>
      </c>
      <c r="C9" s="333"/>
      <c r="D9" s="334"/>
      <c r="E9" s="91"/>
    </row>
    <row r="10" spans="1:10" ht="37.5" x14ac:dyDescent="0.25">
      <c r="A10" s="109"/>
      <c r="B10" s="212" t="s">
        <v>174</v>
      </c>
      <c r="C10" s="336" t="s">
        <v>180</v>
      </c>
      <c r="D10" s="336" t="s">
        <v>180</v>
      </c>
      <c r="E10" s="91"/>
    </row>
    <row r="11" spans="1:10" ht="18.75" x14ac:dyDescent="0.25">
      <c r="A11" s="109"/>
      <c r="B11" s="212" t="s">
        <v>175</v>
      </c>
      <c r="C11" s="337"/>
      <c r="D11" s="337"/>
      <c r="E11" s="91"/>
    </row>
    <row r="12" spans="1:10" ht="25.15" customHeight="1" x14ac:dyDescent="0.25">
      <c r="A12" s="109"/>
      <c r="B12" s="335" t="s">
        <v>184</v>
      </c>
      <c r="C12" s="335"/>
      <c r="D12" s="335"/>
      <c r="E12" s="91"/>
    </row>
    <row r="13" spans="1:10" ht="18.75" x14ac:dyDescent="0.25">
      <c r="A13" s="109"/>
      <c r="B13" s="332" t="s">
        <v>173</v>
      </c>
      <c r="C13" s="333"/>
      <c r="D13" s="334"/>
      <c r="E13" s="91"/>
    </row>
    <row r="14" spans="1:10" ht="18.75" x14ac:dyDescent="0.25">
      <c r="A14" s="109"/>
      <c r="B14" s="212" t="s">
        <v>175</v>
      </c>
      <c r="C14" s="213" t="s">
        <v>182</v>
      </c>
      <c r="D14" s="213" t="s">
        <v>182</v>
      </c>
      <c r="E14" s="91"/>
    </row>
    <row r="15" spans="1:10" ht="18.75" x14ac:dyDescent="0.25">
      <c r="A15" s="109"/>
      <c r="B15" s="332" t="s">
        <v>176</v>
      </c>
      <c r="C15" s="333"/>
      <c r="D15" s="334"/>
      <c r="E15" s="91"/>
    </row>
    <row r="16" spans="1:10" ht="37.5" x14ac:dyDescent="0.25">
      <c r="A16" s="109"/>
      <c r="B16" s="212" t="s">
        <v>174</v>
      </c>
      <c r="C16" s="213" t="s">
        <v>183</v>
      </c>
      <c r="D16" s="214">
        <v>0</v>
      </c>
      <c r="E16" s="91"/>
    </row>
    <row r="17" spans="2:4" x14ac:dyDescent="0.25">
      <c r="B17" s="68"/>
      <c r="C17" s="68"/>
      <c r="D17" s="68"/>
    </row>
  </sheetData>
  <mergeCells count="10">
    <mergeCell ref="B13:D13"/>
    <mergeCell ref="B15:D15"/>
    <mergeCell ref="B5:D5"/>
    <mergeCell ref="B12:D12"/>
    <mergeCell ref="C7:C8"/>
    <mergeCell ref="B6:D6"/>
    <mergeCell ref="D7:D8"/>
    <mergeCell ref="B9:D9"/>
    <mergeCell ref="C10:C11"/>
    <mergeCell ref="D10:D11"/>
  </mergeCells>
  <phoneticPr fontId="6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т1. т1. поставки детская вакц</vt:lpstr>
      <vt:lpstr>т2. т2.поставки взрослая вакц</vt:lpstr>
      <vt:lpstr>т3. т3. Ход иммунизации </vt:lpstr>
      <vt:lpstr>раб.таб.взр.</vt:lpstr>
      <vt:lpstr>раб.таб.дети</vt:lpstr>
      <vt:lpstr>ранж (2)</vt:lpstr>
      <vt:lpstr>ранж (4)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Mulyukova_MR</dc:creator>
  <cp:lastModifiedBy>epid_34</cp:lastModifiedBy>
  <cp:lastPrinted>2022-11-28T13:48:55Z</cp:lastPrinted>
  <dcterms:created xsi:type="dcterms:W3CDTF">2022-09-02T11:19:39Z</dcterms:created>
  <dcterms:modified xsi:type="dcterms:W3CDTF">2022-11-29T13:17:05Z</dcterms:modified>
</cp:coreProperties>
</file>